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2024-2026\СОВЕТ\Исполнение бюджета за 2023 год\Отчет об исполнении бюджета за 2023год\"/>
    </mc:Choice>
  </mc:AlternateContent>
  <bookViews>
    <workbookView xWindow="0" yWindow="0" windowWidth="21000" windowHeight="11535" activeTab="6"/>
  </bookViews>
  <sheets>
    <sheet name="Приложение 1." sheetId="1" r:id="rId1"/>
    <sheet name="Приложение 2." sheetId="3" r:id="rId2"/>
    <sheet name="Приложение 3." sheetId="4" r:id="rId3"/>
    <sheet name="Приложение 4." sheetId="5" r:id="rId4"/>
    <sheet name="Приложение 5." sheetId="6" r:id="rId5"/>
    <sheet name="Приложение 6." sheetId="7" r:id="rId6"/>
    <sheet name="Приложение 7.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" l="1"/>
  <c r="H95" i="3" l="1"/>
  <c r="H94" i="3"/>
  <c r="H93" i="3"/>
  <c r="H92" i="3"/>
  <c r="H91" i="3"/>
  <c r="H90" i="3"/>
  <c r="H89" i="3"/>
  <c r="H78" i="3"/>
  <c r="H77" i="3"/>
  <c r="H76" i="3"/>
  <c r="H75" i="3"/>
  <c r="H74" i="3"/>
  <c r="H73" i="3"/>
  <c r="H72" i="3"/>
  <c r="H71" i="3"/>
  <c r="H70" i="3"/>
  <c r="H69" i="3"/>
  <c r="H68" i="3"/>
  <c r="H67" i="3"/>
  <c r="H58" i="3"/>
  <c r="H57" i="3"/>
  <c r="H56" i="3"/>
  <c r="H55" i="3"/>
  <c r="H54" i="3"/>
  <c r="H53" i="3"/>
  <c r="H52" i="3"/>
  <c r="H51" i="3"/>
  <c r="H50" i="3"/>
  <c r="H49" i="3"/>
  <c r="H47" i="3"/>
  <c r="H46" i="3"/>
  <c r="H45" i="3"/>
  <c r="H44" i="3"/>
  <c r="H43" i="3"/>
  <c r="H42" i="3"/>
  <c r="H41" i="3"/>
  <c r="H40" i="3"/>
  <c r="H30" i="3"/>
  <c r="H29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C14" i="6" l="1"/>
  <c r="G61" i="3" l="1"/>
  <c r="G67" i="3"/>
  <c r="G54" i="3" s="1"/>
  <c r="G53" i="3" s="1"/>
  <c r="F67" i="3"/>
  <c r="G16" i="3"/>
  <c r="G15" i="3"/>
  <c r="G87" i="3"/>
  <c r="F87" i="3"/>
  <c r="F54" i="3"/>
  <c r="F53" i="3" s="1"/>
  <c r="G76" i="3"/>
  <c r="G84" i="3"/>
  <c r="F84" i="3"/>
  <c r="F89" i="3"/>
  <c r="F88" i="3"/>
  <c r="G88" i="3"/>
  <c r="G89" i="3"/>
  <c r="G93" i="3"/>
  <c r="G92" i="3"/>
  <c r="G91" i="3" s="1"/>
  <c r="F91" i="3"/>
  <c r="F92" i="3"/>
  <c r="F93" i="3"/>
  <c r="F15" i="3"/>
  <c r="F14" i="3"/>
  <c r="G21" i="3"/>
  <c r="F21" i="3"/>
  <c r="G22" i="3"/>
  <c r="F22" i="3"/>
  <c r="F16" i="3"/>
  <c r="G80" i="3"/>
  <c r="F80" i="3"/>
  <c r="G78" i="3"/>
  <c r="F78" i="3"/>
  <c r="F76" i="3"/>
  <c r="F75" i="3" s="1"/>
  <c r="F74" i="3" s="1"/>
  <c r="G42" i="3"/>
  <c r="F42" i="3"/>
  <c r="G75" i="3" l="1"/>
  <c r="G74" i="3" s="1"/>
  <c r="F13" i="3"/>
  <c r="G57" i="3"/>
  <c r="F57" i="3"/>
  <c r="G55" i="3"/>
  <c r="G51" i="3"/>
  <c r="G50" i="3" s="1"/>
  <c r="G49" i="3" s="1"/>
  <c r="F51" i="3"/>
  <c r="F50" i="3" s="1"/>
  <c r="F49" i="3" s="1"/>
  <c r="G46" i="3"/>
  <c r="G45" i="3" s="1"/>
  <c r="G44" i="3" s="1"/>
  <c r="F46" i="3"/>
  <c r="F45" i="3" s="1"/>
  <c r="F44" i="3" s="1"/>
  <c r="G29" i="3"/>
  <c r="G24" i="3"/>
  <c r="G14" i="3" l="1"/>
  <c r="G13" i="3" s="1"/>
  <c r="C17" i="5" l="1"/>
  <c r="E69" i="4"/>
  <c r="D69" i="4"/>
  <c r="E33" i="4"/>
  <c r="D48" i="4"/>
  <c r="E53" i="4"/>
  <c r="D53" i="4"/>
  <c r="D49" i="4"/>
  <c r="E49" i="4"/>
  <c r="E37" i="4" l="1"/>
  <c r="E92" i="4"/>
  <c r="E64" i="4"/>
  <c r="D64" i="4"/>
  <c r="F65" i="4"/>
  <c r="F39" i="4"/>
  <c r="E38" i="4"/>
  <c r="D38" i="4"/>
  <c r="F38" i="4" s="1"/>
  <c r="F24" i="3" l="1"/>
  <c r="E26" i="5" l="1"/>
  <c r="E12" i="5"/>
  <c r="D19" i="5"/>
  <c r="D15" i="5"/>
  <c r="D17" i="5"/>
  <c r="D83" i="4"/>
  <c r="E83" i="4"/>
  <c r="D92" i="4"/>
  <c r="E100" i="4"/>
  <c r="D100" i="4"/>
  <c r="F102" i="4"/>
  <c r="F101" i="4"/>
  <c r="F93" i="4"/>
  <c r="E70" i="4"/>
  <c r="D70" i="4"/>
  <c r="E74" i="4"/>
  <c r="D76" i="4"/>
  <c r="E55" i="4"/>
  <c r="D55" i="4"/>
  <c r="E48" i="4"/>
  <c r="E51" i="4"/>
  <c r="D51" i="4"/>
  <c r="F100" i="4" l="1"/>
  <c r="E86" i="4"/>
  <c r="D86" i="4"/>
  <c r="D84" i="4"/>
  <c r="D18" i="6"/>
  <c r="D17" i="6" s="1"/>
  <c r="D16" i="6" s="1"/>
  <c r="D15" i="6" s="1"/>
  <c r="D22" i="6"/>
  <c r="D21" i="6" s="1"/>
  <c r="D20" i="6" s="1"/>
  <c r="E23" i="6" l="1"/>
  <c r="E19" i="6"/>
  <c r="C22" i="6"/>
  <c r="C21" i="6" s="1"/>
  <c r="C20" i="6" s="1"/>
  <c r="C18" i="6"/>
  <c r="C17" i="6" s="1"/>
  <c r="C16" i="6" s="1"/>
  <c r="C15" i="6" s="1"/>
  <c r="E20" i="6" l="1"/>
  <c r="E16" i="6"/>
  <c r="E18" i="6"/>
  <c r="E17" i="6"/>
  <c r="E21" i="6"/>
  <c r="E22" i="6"/>
  <c r="E24" i="5"/>
  <c r="E22" i="5"/>
  <c r="E20" i="5"/>
  <c r="E18" i="5"/>
  <c r="E17" i="5"/>
  <c r="E16" i="5"/>
  <c r="E14" i="5"/>
  <c r="E13" i="5"/>
  <c r="E11" i="5"/>
  <c r="E10" i="5"/>
  <c r="D9" i="5"/>
  <c r="D23" i="5"/>
  <c r="D21" i="5"/>
  <c r="E15" i="6" l="1"/>
  <c r="D25" i="5"/>
  <c r="D27" i="5" s="1"/>
  <c r="C25" i="5" l="1"/>
  <c r="E25" i="5" s="1"/>
  <c r="C23" i="5"/>
  <c r="E23" i="5" s="1"/>
  <c r="C21" i="5"/>
  <c r="E21" i="5" s="1"/>
  <c r="C19" i="5"/>
  <c r="C15" i="5"/>
  <c r="E15" i="5" s="1"/>
  <c r="C9" i="5"/>
  <c r="E19" i="5" l="1"/>
  <c r="C27" i="5"/>
  <c r="E27" i="5" s="1"/>
  <c r="E9" i="5"/>
  <c r="F98" i="4" l="1"/>
  <c r="F94" i="4"/>
  <c r="F87" i="4"/>
  <c r="F85" i="4"/>
  <c r="F75" i="4"/>
  <c r="F73" i="4"/>
  <c r="F72" i="4"/>
  <c r="F71" i="4"/>
  <c r="F66" i="4"/>
  <c r="F61" i="4"/>
  <c r="F57" i="4"/>
  <c r="F56" i="4"/>
  <c r="F54" i="4"/>
  <c r="F53" i="4"/>
  <c r="F52" i="4"/>
  <c r="F51" i="4"/>
  <c r="F50" i="4"/>
  <c r="F49" i="4"/>
  <c r="F45" i="4"/>
  <c r="F41" i="4"/>
  <c r="F35" i="4"/>
  <c r="F31" i="4"/>
  <c r="F27" i="4"/>
  <c r="F23" i="4"/>
  <c r="F18" i="4"/>
  <c r="E32" i="4"/>
  <c r="E34" i="4"/>
  <c r="D34" i="4"/>
  <c r="D33" i="4" l="1"/>
  <c r="F33" i="4" s="1"/>
  <c r="F34" i="4"/>
  <c r="D97" i="4"/>
  <c r="D96" i="4" s="1"/>
  <c r="D95" i="4" s="1"/>
  <c r="D82" i="4" s="1"/>
  <c r="D80" i="4"/>
  <c r="D78" i="4" s="1"/>
  <c r="D74" i="4"/>
  <c r="F74" i="4" s="1"/>
  <c r="D63" i="4"/>
  <c r="D62" i="4" s="1"/>
  <c r="D60" i="4"/>
  <c r="D59" i="4" s="1"/>
  <c r="D58" i="4" s="1"/>
  <c r="D47" i="4"/>
  <c r="D44" i="4"/>
  <c r="D43" i="4"/>
  <c r="D42" i="4"/>
  <c r="D40" i="4"/>
  <c r="D37" i="4" s="1"/>
  <c r="D36" i="4" s="1"/>
  <c r="D32" i="4"/>
  <c r="F32" i="4" s="1"/>
  <c r="D30" i="4"/>
  <c r="D26" i="4"/>
  <c r="D25" i="4" s="1"/>
  <c r="D22" i="4"/>
  <c r="D21" i="4" s="1"/>
  <c r="D20" i="4" s="1"/>
  <c r="D17" i="4"/>
  <c r="E97" i="4"/>
  <c r="E84" i="4"/>
  <c r="F84" i="4" s="1"/>
  <c r="E80" i="4"/>
  <c r="E78" i="4" s="1"/>
  <c r="E60" i="4"/>
  <c r="E44" i="4"/>
  <c r="E43" i="4"/>
  <c r="E42" i="4"/>
  <c r="E40" i="4"/>
  <c r="E30" i="4"/>
  <c r="E29" i="4" s="1"/>
  <c r="E28" i="4" s="1"/>
  <c r="F28" i="4"/>
  <c r="E26" i="4"/>
  <c r="E25" i="4" s="1"/>
  <c r="E22" i="4"/>
  <c r="E17" i="4"/>
  <c r="E16" i="4" s="1"/>
  <c r="E15" i="4" s="1"/>
  <c r="E14" i="4" s="1"/>
  <c r="F43" i="4" l="1"/>
  <c r="D46" i="4"/>
  <c r="F44" i="4"/>
  <c r="E47" i="4"/>
  <c r="F48" i="4"/>
  <c r="F42" i="4"/>
  <c r="E59" i="4"/>
  <c r="F60" i="4"/>
  <c r="E68" i="4"/>
  <c r="E67" i="4" s="1"/>
  <c r="F70" i="4"/>
  <c r="E36" i="4"/>
  <c r="F40" i="4"/>
  <c r="E63" i="4"/>
  <c r="F64" i="4"/>
  <c r="E96" i="4"/>
  <c r="F97" i="4"/>
  <c r="F30" i="4"/>
  <c r="D29" i="4"/>
  <c r="F26" i="4"/>
  <c r="E24" i="4"/>
  <c r="E21" i="4"/>
  <c r="F22" i="4"/>
  <c r="D16" i="4"/>
  <c r="F17" i="4"/>
  <c r="F83" i="4"/>
  <c r="F47" i="4" l="1"/>
  <c r="E58" i="4"/>
  <c r="E46" i="4" s="1"/>
  <c r="F59" i="4"/>
  <c r="E62" i="4"/>
  <c r="F62" i="4" s="1"/>
  <c r="F63" i="4"/>
  <c r="E95" i="4"/>
  <c r="E82" i="4" s="1"/>
  <c r="F96" i="4"/>
  <c r="F36" i="4"/>
  <c r="F37" i="4"/>
  <c r="D28" i="4"/>
  <c r="F29" i="4"/>
  <c r="D24" i="4"/>
  <c r="F25" i="4"/>
  <c r="E20" i="4"/>
  <c r="F21" i="4"/>
  <c r="D15" i="4"/>
  <c r="D14" i="4" s="1"/>
  <c r="F14" i="4" s="1"/>
  <c r="F15" i="4" s="1"/>
  <c r="F16" i="4"/>
  <c r="D68" i="4"/>
  <c r="D67" i="4" s="1"/>
  <c r="D103" i="4" s="1"/>
  <c r="F69" i="4"/>
  <c r="F68" i="4" l="1"/>
  <c r="F95" i="4"/>
  <c r="F82" i="4"/>
  <c r="F58" i="4"/>
  <c r="F46" i="4"/>
  <c r="D19" i="4"/>
  <c r="F24" i="4"/>
  <c r="F20" i="4"/>
  <c r="E19" i="4"/>
  <c r="E103" i="4" s="1"/>
  <c r="F67" i="4"/>
  <c r="F19" i="4" l="1"/>
  <c r="F103" i="4" l="1"/>
</calcChain>
</file>

<file path=xl/sharedStrings.xml><?xml version="1.0" encoding="utf-8"?>
<sst xmlns="http://schemas.openxmlformats.org/spreadsheetml/2006/main" count="931" uniqueCount="485">
  <si>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</si>
  <si>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</si>
  <si>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</si>
  <si>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</si>
  <si>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Приложение 4</t>
  </si>
  <si>
    <t xml:space="preserve">К Решению Совета Васильевского сельского поселения </t>
  </si>
  <si>
    <t>Наименование</t>
  </si>
  <si>
    <t>Код целевой классификации</t>
  </si>
  <si>
    <t>Вид расходов</t>
  </si>
  <si>
    <t xml:space="preserve"> Муниципальная программа "Обеспечение мероприятий в области пожарной безопасности Васильевского сельского поселения" </t>
  </si>
  <si>
    <t>01.0.00.00000</t>
  </si>
  <si>
    <t xml:space="preserve">Подпрограмма "Обеспечение мероприятий в области пожарной безопасности Васильевского сельского поселения" </t>
  </si>
  <si>
    <t>01.1.00.00000</t>
  </si>
  <si>
    <t>Основное направление "Осуществление мероприятий в области пожарной безопасности"</t>
  </si>
  <si>
    <t>01.1.01.00000</t>
  </si>
  <si>
    <t>Проведение мероприятий в области пожарной безопасности</t>
  </si>
  <si>
    <t>01.1.01.20030</t>
  </si>
  <si>
    <t>Муниципальная программа " Благоустройство и озеленение территории Васильевского сельского поселения"</t>
  </si>
  <si>
    <t>02.0.00.00000</t>
  </si>
  <si>
    <t xml:space="preserve">Подпрограмма "Организация и обеспечение уличного освещения на территории Васильевского сельского поселения" </t>
  </si>
  <si>
    <t>02.1.00.00000</t>
  </si>
  <si>
    <t>Основное направление "Организация и обеспечение уличного освещения"</t>
  </si>
  <si>
    <t>02.1.01.00000</t>
  </si>
  <si>
    <t>Обеспечение уличного освещения</t>
  </si>
  <si>
    <t>02.1.01.20020</t>
  </si>
  <si>
    <t xml:space="preserve">Подпрограмма "Благоустройство и озеленение территории  Васильевского сельского поселения"  </t>
  </si>
  <si>
    <t>02.2.00.00000</t>
  </si>
  <si>
    <t>Основное направление "Мероприятия по благоустройству и озеленению населенных пунктов"</t>
  </si>
  <si>
    <t>02.2.01.00000</t>
  </si>
  <si>
    <t>Обеспечение мероприятий по благоустройству и озеленению</t>
  </si>
  <si>
    <t>02.2.01.00030</t>
  </si>
  <si>
    <t xml:space="preserve">Обеспечение беспрепятственного передвижения по территории Васильевского сельского поселения инвалидов и других маломобильных групп населения  </t>
  </si>
  <si>
    <t>02.2.01.00070</t>
  </si>
  <si>
    <t>Подпрограмма "Организация ритуальных услуг и содержание мест захоронения"</t>
  </si>
  <si>
    <t>02.3.00.00000</t>
  </si>
  <si>
    <t>Основное направление "Организация ритуальных услуг и содержание мест захоронения"</t>
  </si>
  <si>
    <t>02.3.01.00000</t>
  </si>
  <si>
    <t>Обеспечение мероприятий по организации ритуальных услуг и содержанию мест захоронения</t>
  </si>
  <si>
    <t>02.3.01.10010</t>
  </si>
  <si>
    <t>Закупка товаров, работ и услуг для государственных (муниципальных) нужд</t>
  </si>
  <si>
    <t>Подпрограмма "Содержание и ремонт питьевых колодцев"</t>
  </si>
  <si>
    <t>02.4.00.00000</t>
  </si>
  <si>
    <t>Основное направление "Содержание и ремонт питьевых колодцев"</t>
  </si>
  <si>
    <t>02.4.01.00000</t>
  </si>
  <si>
    <t>Обеспечение мероприятий по организации  содержанию и ремонту питьевых колодев</t>
  </si>
  <si>
    <t>02.4.01.10030</t>
  </si>
  <si>
    <t>Подпрограмма "Благоустройство территории в рамках поддержки местных инициатив"</t>
  </si>
  <si>
    <t>Основное направление "Благоустройство территорий в рамках поддержки местных инициатив"</t>
  </si>
  <si>
    <t xml:space="preserve">Муниципальная программа "Управление имуществом Васильевского сельского поселения" </t>
  </si>
  <si>
    <t>03.0.00.00000</t>
  </si>
  <si>
    <t>Основное направление Содержание и оформление имущества</t>
  </si>
  <si>
    <t>03.1.01.00000</t>
  </si>
  <si>
    <t>Осуществление полномочий по содержанию и оформлению имущества</t>
  </si>
  <si>
    <t>03.1.01.20040</t>
  </si>
  <si>
    <t>Муниципальная программа "Развитие культуры и спорта Васильевского сельского поселения"</t>
  </si>
  <si>
    <t>04.0.00.00000</t>
  </si>
  <si>
    <t>Подпрограмма "Обеспечение деятельности, сохранение иразвитие учреждений культуры на территории Васильевского сельского поселения" муниципальной программы "Развитие культуры и спорта на территории Васильевского сельского поселения"</t>
  </si>
  <si>
    <t>04.1.00.00000</t>
  </si>
  <si>
    <t>Основное направление "Обеспечение деятельности, сохранения и развития культуры"</t>
  </si>
  <si>
    <t>04.1.01.00000</t>
  </si>
  <si>
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</si>
  <si>
    <t>04.1.01.00010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</si>
  <si>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</si>
  <si>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04.1.01.80340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</si>
  <si>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</si>
  <si>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04.1.01.S0340</t>
  </si>
  <si>
    <t>Обеспечение мероприятий в сфере культуры</t>
  </si>
  <si>
    <t>04.1.01.00050</t>
  </si>
  <si>
    <t>Подпрограмма "Развитие физической культуры и спорта на территории Васильевского сельского поселения" муниципальной программы Васильевского сельского поселения "Развитие культуры и спорта на территории Васильевского сельского поселения"</t>
  </si>
  <si>
    <t>04.2.00.00000</t>
  </si>
  <si>
    <t>Основное направление "Развитие физической культуры и спорта на территории Васильевского сельского поселения"</t>
  </si>
  <si>
    <t>04.2.01.00000</t>
  </si>
  <si>
    <t>Обеспечение содержания и приобретения спортивных площадок</t>
  </si>
  <si>
    <t>04.2.01.00040</t>
  </si>
  <si>
    <t>Муниципальная программа "Энергосбережение и повышение энергетической эффективности учреждений Васильевского сельского поселения"</t>
  </si>
  <si>
    <t>05.1.01.00040</t>
  </si>
  <si>
    <t>Основное направление "Энергосбережение и повышение Энергетической эффективности"</t>
  </si>
  <si>
    <t>05.1.01.00000</t>
  </si>
  <si>
    <t>Обеспечение мероприятий в области энергосбережения и повышения энергетической эффективности</t>
  </si>
  <si>
    <t>05.1.01.00080</t>
  </si>
  <si>
    <t>Муниципальная программа "Развитие муниципального направления"</t>
  </si>
  <si>
    <t>06.0.00.00000</t>
  </si>
  <si>
    <t>Подпрограмма "Обеспечение деятельности и функций администрации Васильевского сельского поселения" муниципальной программы "Развитие Муниципального управления"</t>
  </si>
  <si>
    <t>06.1.00.00000</t>
  </si>
  <si>
    <t>Основное направление "Обеспечение деятельности и функций администрации Васильевского сельского поселения"</t>
  </si>
  <si>
    <t>06.1.01.00000</t>
  </si>
  <si>
    <t>Обеспечение функций органов местного самоуправления Васильевского сельского поселения</t>
  </si>
  <si>
    <t>06.1.01.00090</t>
  </si>
  <si>
    <t>Обеспечение деятельности и функций Главы поселения</t>
  </si>
  <si>
    <t>06.1.01.000160</t>
  </si>
  <si>
    <t>Обеспечение функций органов местного самоуправления Васильевского сельского поселения (резервный фонд)</t>
  </si>
  <si>
    <t>06.1.01.00120</t>
  </si>
  <si>
    <t>Подпрограмма "Развитие муниципальной службы в Васильевском сельском поселении" муниципальной программы "Развитие муниципального управления"</t>
  </si>
  <si>
    <t>06.2.00.00000</t>
  </si>
  <si>
    <t>Основное направление "Развитие муниципальной службы в Васильевском сельском поселении"</t>
  </si>
  <si>
    <t>06.2.01.00000</t>
  </si>
  <si>
    <t>Обеспечение функций органов местного самоуправления</t>
  </si>
  <si>
    <t>06.2.01.00140</t>
  </si>
  <si>
    <t>Непрограмное направление деятельности Васильевского сельского поселения</t>
  </si>
  <si>
    <t>30.0.00.00000</t>
  </si>
  <si>
    <t>Иные непрограмные мероприятия</t>
  </si>
  <si>
    <t>30.9.00.00000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</si>
  <si>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</t>
  </si>
  <si>
    <t>30.9.00.00110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</si>
  <si>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(Организация предоставления государственных и муниципальных услуг)</t>
  </si>
  <si>
    <t>30.9.00.00150</t>
  </si>
  <si>
    <t xml:space="preserve"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</t>
  </si>
  <si>
    <t>30.9.00.00160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</si>
  <si>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(Иные бюджетные ассигнования)»</t>
  </si>
  <si>
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Членские взносы в Ассоциацию </t>
  </si>
  <si>
    <t>30.9.00.00170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</si>
  <si>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(Диспансеризация муниципальных служащих)</t>
  </si>
  <si>
    <t>30.9.00.00180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</si>
  <si>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Информационно-програмное обеспечение и организация бюджетного процесса</t>
  </si>
  <si>
    <t>30.9.00.00190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</si>
  <si>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</si>
  <si>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31.0.00.00000</t>
  </si>
  <si>
    <t>31.9.00.00000</t>
  </si>
  <si>
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</t>
  </si>
  <si>
    <t>31.9.00.51180</t>
  </si>
  <si>
    <t>Итого</t>
  </si>
  <si>
    <t>Исполнение, %</t>
  </si>
  <si>
    <t>-</t>
  </si>
  <si>
    <t>к Решению  Совета</t>
  </si>
  <si>
    <t>Васильевского сельского поселения</t>
  </si>
  <si>
    <t>Главный распоря- дитель</t>
  </si>
  <si>
    <t>Раздел</t>
  </si>
  <si>
    <t>Целевая статья</t>
  </si>
  <si>
    <t>0100</t>
  </si>
  <si>
    <t>0104</t>
  </si>
  <si>
    <t>0102</t>
  </si>
  <si>
    <t>0111</t>
  </si>
  <si>
    <t>0113</t>
  </si>
  <si>
    <t>0200</t>
  </si>
  <si>
    <t>Мобилизационная и вневойсковая подготовка</t>
  </si>
  <si>
    <t>0203</t>
  </si>
  <si>
    <t>0300</t>
  </si>
  <si>
    <t>Обеспечение пожарной безопасности</t>
  </si>
  <si>
    <t>0310</t>
  </si>
  <si>
    <t>0500</t>
  </si>
  <si>
    <t>Благоустройство</t>
  </si>
  <si>
    <t>0503</t>
  </si>
  <si>
    <t>0800</t>
  </si>
  <si>
    <t>Культура</t>
  </si>
  <si>
    <t>0801</t>
  </si>
  <si>
    <t>Пенсионное обеспечение</t>
  </si>
  <si>
    <t>Массовый спорт</t>
  </si>
  <si>
    <t>Исполнено (%)</t>
  </si>
  <si>
    <t xml:space="preserve">                                                                                                                                                                к решению Совета Васильевского сельского поселения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</si>
  <si>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</si>
  <si>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</si>
  <si>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</si>
  <si>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</si>
  <si>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</si>
  <si>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</si>
  <si>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</si>
  <si>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</si>
  <si>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</si>
  <si>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</si>
  <si>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</si>
  <si>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</si>
  <si>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ВСЕГО</t>
  </si>
  <si>
    <t>Исполнение(%)</t>
  </si>
  <si>
    <t>Приложение 3</t>
  </si>
  <si>
    <t>Приложение 2</t>
  </si>
  <si>
    <t>к решению Совета Васильевского сельского поселения</t>
  </si>
  <si>
    <t xml:space="preserve">Наименование главного администратора источников    внутреннего финансирования  дефицита и кода классификации источников  внутреннего финансирования дефицитов бюджетов         </t>
  </si>
  <si>
    <t>источников внутреннего финансирования дефицитов бюджетов</t>
  </si>
  <si>
    <t>Администрация Васильевского сельского поселения Шуйского муниципального района Ивановской области</t>
  </si>
  <si>
    <t>90 00 00 00 00 0000 000</t>
  </si>
  <si>
    <t>Источники финансирования дефицита бюджетов - всего</t>
  </si>
  <si>
    <t>01 05 00 00 00 0000 000</t>
  </si>
  <si>
    <t>Изменение остатков средств</t>
  </si>
  <si>
    <t>01 05 02 00 00 0000 500</t>
  </si>
  <si>
    <t>Увеличение остатков средств бюджетов</t>
  </si>
  <si>
    <t>01 05 02 01 00 0000 510</t>
  </si>
  <si>
    <t>Увеличение прочих остатков средств бюджетов</t>
  </si>
  <si>
    <t>01 05 02 01 10 0000 510</t>
  </si>
  <si>
    <t xml:space="preserve">Увеличение прочих остатков денежных средств бюджетов </t>
  </si>
  <si>
    <t>01 05 02 01 11 0000 510</t>
  </si>
  <si>
    <t>Увеличение прочих остатков денежных средств бюджетов сельских поселений</t>
  </si>
  <si>
    <t>01 05 02 00 00 0000 600</t>
  </si>
  <si>
    <t>Уменьшение остатков средств бюджетов</t>
  </si>
  <si>
    <t>01 05 02 01 00 0000 610</t>
  </si>
  <si>
    <t>Уменьшение прочих остатков средств бюджетов</t>
  </si>
  <si>
    <t>01 05 02 01 10 0000 610</t>
  </si>
  <si>
    <t xml:space="preserve">Уменьшение прочих остатков денежных средств бюджетов </t>
  </si>
  <si>
    <t>01 05 02 01 11 0000 610</t>
  </si>
  <si>
    <t>Уменьшение прочих остатков денежных средств бюджетов сельских поселений</t>
  </si>
  <si>
    <t>Утверджено бюджетных назначений</t>
  </si>
  <si>
    <t>исполнено(%)</t>
  </si>
  <si>
    <r>
      <t>П</t>
    </r>
    <r>
      <rPr>
        <b/>
        <sz val="10"/>
        <rFont val="Times New Roman"/>
        <family val="1"/>
        <charset val="204"/>
      </rPr>
      <t>риложение 5</t>
    </r>
  </si>
  <si>
    <t>муниципальных внутренних заимствований</t>
  </si>
  <si>
    <t>Вид долгового обязательства</t>
  </si>
  <si>
    <t>Муниципальные займы Васильевского сельского поселения, осуществляемые путем выпуска ценных бумаг</t>
  </si>
  <si>
    <t>Привлечение</t>
  </si>
  <si>
    <t>Погашение</t>
  </si>
  <si>
    <t>Бюджетные кредиты от других бюджетов</t>
  </si>
  <si>
    <t>Кредиты кредитных организаций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</si>
  <si>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</si>
  <si>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муниципального долга</t>
  </si>
  <si>
    <t>Отчет по программе</t>
  </si>
  <si>
    <t>Утверждено</t>
  </si>
  <si>
    <t>к решению Совета сельского поселения</t>
  </si>
  <si>
    <t>№ п/п</t>
  </si>
  <si>
    <t>Цель гарантирования</t>
  </si>
  <si>
    <t>Наименование принципала</t>
  </si>
  <si>
    <t>Сумма гарантирования,  рублей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</si>
  <si>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</si>
  <si>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</si>
  <si>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</si>
  <si>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1.2. Общий объем бюджетных ассигнований, предусмотренных на исполнение муниципальных гарантий Васильевского сельского поселения по возможным гарантийным случаям, в 2021 году и на плановый период 2022 и 2023 годы.</t>
  </si>
  <si>
    <t>Исполнение  муниципальных гарантий Васильевсого сельского поселения</t>
  </si>
  <si>
    <t xml:space="preserve">Объем бюджетных ассигнований на исполнение гарантий по возможным гарантийным случаям по годам, рублей </t>
  </si>
  <si>
    <t>За счет источников внутреннего финансирования дефицита местного бюджета</t>
  </si>
  <si>
    <t>% исполнения</t>
  </si>
  <si>
    <t>Приложение 7</t>
  </si>
  <si>
    <t xml:space="preserve">Приложение 6 к Решению Совета Васильевского сельского поселения  </t>
  </si>
  <si>
    <r>
      <rPr>
        <sz val="9"/>
        <color theme="1"/>
        <rFont val="Times New Roman"/>
        <family val="1"/>
        <charset val="204"/>
      </rPr>
      <t>Обеспечение деятельности и функций Главы поселения (</t>
    </r>
    <r>
      <rPr>
        <i/>
        <sz val="10"/>
        <rFont val="Times New Roman"/>
        <family val="1"/>
        <charset val="204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</si>
  <si>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10"/>
        <rFont val="Times New Roman"/>
        <family val="1"/>
        <charset val="204"/>
      </rPr>
      <t>Обеспечение функций органов местного самоуправления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</si>
  <si>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rPr>
        <sz val="9"/>
        <color theme="1"/>
        <rFont val="Times New Roman"/>
        <family val="1"/>
        <charset val="204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 (</t>
    </r>
    <r>
      <rPr>
        <i/>
        <sz val="10"/>
        <rFont val="Times New Roman"/>
        <family val="1"/>
        <charset val="204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</si>
  <si>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9"/>
        <color theme="1"/>
        <rFont val="Times New Roman"/>
        <family val="1"/>
        <charset val="204"/>
      </rPr>
      <t>Обеспечение уличного освещения</t>
    </r>
    <r>
      <rPr>
        <i/>
        <sz val="10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</si>
  <si>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r>
      <rPr>
        <sz val="9"/>
        <color theme="1"/>
        <rFont val="Times New Roman"/>
        <family val="1"/>
        <charset val="204"/>
      </rPr>
      <t>Проведение мероприятий в области пожарной безопасности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</si>
  <si>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rPr>
        <sz val="9"/>
        <color theme="1"/>
        <rFont val="Times New Roman"/>
        <family val="1"/>
        <charset val="204"/>
      </rPr>
      <t>Обеспечение мероприятий по благоустройству и озеленению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</si>
  <si>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rPr>
        <sz val="10"/>
        <rFont val="Times New Roman"/>
        <family val="1"/>
        <charset val="204"/>
      </rPr>
      <t>Обеспечение мероприятий по организации  содержанию и ремонту питьевых колодцев</t>
    </r>
    <r>
      <rPr>
        <i/>
        <sz val="10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</si>
  <si>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r>
      <rPr>
        <sz val="10"/>
        <rFont val="Times New Roman"/>
        <family val="1"/>
        <charset val="204"/>
      </rPr>
      <t>Осуществление полномочий по содержанию и оформлению имущества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</si>
  <si>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t xml:space="preserve"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 </t>
    </r>
    <r>
      <rPr>
        <i/>
        <sz val="1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</si>
  <si>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i/>
        <sz val="1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</si>
  <si>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i/>
        <sz val="1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</si>
  <si>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rPr>
        <sz val="10"/>
        <rFont val="Times New Roman"/>
        <family val="1"/>
        <charset val="204"/>
      </rPr>
      <t>Обеспечение мероприятий в сфере культуры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</si>
  <si>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rPr>
        <sz val="10"/>
        <rFont val="Times New Roman"/>
        <family val="1"/>
        <charset val="204"/>
      </rPr>
      <t>Обеспечение мероприятий в сфере культуры (</t>
    </r>
    <r>
      <rPr>
        <i/>
        <sz val="10"/>
        <rFont val="Times New Roman"/>
        <family val="1"/>
        <charset val="204"/>
      </rPr>
      <t>Уплата иных платежей)</t>
    </r>
  </si>
  <si>
    <r>
      <rPr>
        <sz val="10"/>
        <rFont val="Times New Roman"/>
        <family val="1"/>
        <charset val="204"/>
      </rPr>
      <t>Обеспечение содержания и приобретения спортивных площадок(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</si>
  <si>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rPr>
        <sz val="10"/>
        <rFont val="Times New Roman"/>
        <family val="1"/>
        <charset val="204"/>
      </rPr>
      <t>Обеспечение мероприятий в области энергосбережения и повышения энергетической эффективности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</si>
  <si>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rPr>
        <sz val="9"/>
        <color theme="1"/>
        <rFont val="Times New Roman"/>
        <family val="1"/>
        <charset val="204"/>
      </rPr>
      <t>Обеспечение функций органов местного самоуправления Васильевского сельского поселения</t>
    </r>
    <r>
      <rPr>
        <i/>
        <sz val="1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 (</t>
    </r>
    <r>
      <rPr>
        <i/>
        <sz val="10"/>
        <rFont val="Times New Roman"/>
        <family val="1"/>
        <charset val="204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</si>
  <si>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10"/>
        <rFont val="Times New Roman"/>
        <family val="1"/>
        <charset val="204"/>
      </rPr>
      <t xml:space="preserve">Обеспечение функций органов местного самоуправления Васильевского сельского поселения </t>
    </r>
    <r>
      <rPr>
        <i/>
        <sz val="1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</si>
  <si>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r>
      <rPr>
        <sz val="10"/>
        <rFont val="Times New Roman"/>
        <family val="1"/>
        <charset val="204"/>
      </rPr>
      <t>Обеспечение функций органов местного самоуправления Васильевского сельского поселения (</t>
    </r>
    <r>
      <rPr>
        <i/>
        <sz val="10"/>
        <rFont val="Times New Roman"/>
        <family val="1"/>
        <charset val="204"/>
      </rPr>
      <t>Иные бюджетные асигнования)</t>
    </r>
  </si>
  <si>
    <r>
      <t>Обеспечение функций органов местного самоуправления Васильевского сельского поселения (резервный фонд)</t>
    </r>
    <r>
      <rPr>
        <i/>
        <sz val="10"/>
        <rFont val="Times New Roman"/>
        <family val="1"/>
        <charset val="204"/>
      </rPr>
      <t xml:space="preserve"> (Иные бюджетные асигнования)</t>
    </r>
  </si>
  <si>
    <r>
  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 (</t>
    </r>
    <r>
      <rPr>
        <i/>
        <sz val="10"/>
        <rFont val="Times New Roman"/>
        <family val="1"/>
        <charset val="204"/>
      </rPr>
      <t>Социальное обеспечение и иные выплаты населению)</t>
    </r>
  </si>
  <si>
    <r>
      <rPr>
        <sz val="10"/>
        <rFont val="Times New Roman"/>
        <family val="1"/>
        <charset val="204"/>
      </rPr>
  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(Организация предоставления государственных и муниципальных услуг)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</si>
  <si>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Членские взносы в Ассоциацию </t>
    </r>
    <r>
      <rPr>
        <i/>
        <sz val="10"/>
        <rFont val="Times New Roman"/>
        <family val="1"/>
        <charset val="204"/>
      </rPr>
      <t>(Иные бюджетные ассигнования)</t>
    </r>
  </si>
  <si>
    <r>
  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(Диспансеризация муниципальных служащих)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</si>
  <si>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rPr>
        <sz val="10"/>
        <rFont val="Times New Roman"/>
        <family val="1"/>
        <charset val="204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</si>
  <si>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t xml:space="preserve">Приложение №1    к Решени Совета  Васильевского сельского поселения </t>
  </si>
  <si>
    <t>0106</t>
  </si>
  <si>
    <t xml:space="preserve">Мероприятия по благоустройству в рамках поддержки  местных инициатив </t>
  </si>
  <si>
    <t>Мероприятия по благоустройству в рамках поддержки  местных инициатив (Закупка товаров, работ и услуг для государственных (муниципальных) нужд</t>
  </si>
  <si>
    <t>33.9.00.00012</t>
  </si>
  <si>
    <t>33.9.00.00011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</si>
  <si>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()</t>
  </si>
  <si>
    <t>33.9.00.00000</t>
  </si>
  <si>
    <t>Иные межбюджетные трансферты из бюджета Васильевского сельского поселения на исполнение переданных полномочий по осуществлению внешнего муниципального финансового контроля</t>
  </si>
  <si>
    <t>Исполнение по доходам бюджета Васильевского сельского поселения по кодам вида доходов, подвидов доходов, классификации за 2023 год</t>
  </si>
  <si>
    <t xml:space="preserve">Ведомственная структура расходов бюджета Васильевского сельского поселения               за 2023 год </t>
  </si>
  <si>
    <t>Утверждено      2023 год</t>
  </si>
  <si>
    <t xml:space="preserve"> Наименование показателя</t>
  </si>
  <si>
    <t>4</t>
  </si>
  <si>
    <t>5</t>
  </si>
  <si>
    <t>6</t>
  </si>
  <si>
    <t>Доходы бюджета - всего</t>
  </si>
  <si>
    <t>010</t>
  </si>
  <si>
    <t>x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</si>
  <si>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</si>
  <si>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</si>
  <si>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</si>
  <si>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</si>
  <si>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</si>
  <si>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</si>
  <si>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</si>
  <si>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</si>
  <si>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</si>
  <si>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НАЛОГИ НА СОВОКУПНЫЙ ДОХОД</t>
  </si>
  <si>
    <t xml:space="preserve">  Единый сельскохозяйственный налог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</si>
  <si>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</si>
  <si>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</si>
  <si>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</si>
  <si>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</si>
  <si>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</si>
  <si>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</si>
  <si>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</si>
  <si>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</si>
  <si>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</si>
  <si>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</si>
  <si>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</si>
  <si>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</si>
  <si>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</si>
  <si>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</si>
  <si>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</si>
  <si>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</si>
  <si>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оказания платных услуг (работ) получателями средств бюджетов сельских поселений</t>
  </si>
  <si>
    <t xml:space="preserve">  Прочие доходы от компенсации затрат бюджетов сельских поселений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</si>
  <si>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</si>
  <si>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</si>
  <si>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</si>
  <si>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</si>
  <si>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</si>
  <si>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</si>
  <si>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</si>
  <si>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</si>
  <si>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</si>
  <si>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реализацию программ формирования современной городской среды</t>
  </si>
  <si>
    <t xml:space="preserve">  Субсидии бюджетам сельских поселений на реализацию программ формирования современной городской среды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</si>
  <si>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</si>
  <si>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</si>
  <si>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</si>
  <si>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</si>
  <si>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</si>
  <si>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</si>
  <si>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</si>
  <si>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</si>
  <si>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</si>
  <si>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</si>
  <si>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>Результат исполнения бюджета (дефицит / профицит)</t>
  </si>
  <si>
    <t>450</t>
  </si>
  <si>
    <t>НАЛОГОВЫЕ И НЕНАЛОГОВЫЕ ДОХОДЫ</t>
  </si>
  <si>
    <t>Администратор</t>
  </si>
  <si>
    <t>000</t>
  </si>
  <si>
    <t>850000000000000000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</si>
  <si>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</si>
  <si>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</si>
  <si>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</si>
  <si>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</si>
  <si>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2 02 49999 10 0000 150</t>
  </si>
  <si>
    <t xml:space="preserve"> 2 02 49999 00 0000 150</t>
  </si>
  <si>
    <t xml:space="preserve"> 2 02 40014 10 0000 150</t>
  </si>
  <si>
    <t xml:space="preserve"> 2 02 40014 00 0000 150</t>
  </si>
  <si>
    <t xml:space="preserve"> 2 02 40000 00 0000 150</t>
  </si>
  <si>
    <t xml:space="preserve"> 2 02 35118 10 0000 150</t>
  </si>
  <si>
    <t xml:space="preserve"> 2 02 35118 00 0000 150</t>
  </si>
  <si>
    <t xml:space="preserve"> 2 02 30000 00 0000 150</t>
  </si>
  <si>
    <t xml:space="preserve"> 2 02 29999 10 0000 150</t>
  </si>
  <si>
    <t xml:space="preserve"> 2 02 29999 00 0000 150</t>
  </si>
  <si>
    <t xml:space="preserve"> 2 02 25555 10 0000 150</t>
  </si>
  <si>
    <t xml:space="preserve"> 2 02 25555 00 0000 150</t>
  </si>
  <si>
    <t xml:space="preserve"> 2 02 20000 00 0000 150</t>
  </si>
  <si>
    <t xml:space="preserve"> 2 02 15002 10 0000 150</t>
  </si>
  <si>
    <t xml:space="preserve"> 2 02 15002 00 0000 150</t>
  </si>
  <si>
    <t xml:space="preserve"> 2 02 15001 10 0000 150</t>
  </si>
  <si>
    <t xml:space="preserve"> 2 02 15001 00 0000 150</t>
  </si>
  <si>
    <t xml:space="preserve"> 2 02 10000 00 0000 150</t>
  </si>
  <si>
    <t xml:space="preserve"> 2 02 00000 00 0000 000</t>
  </si>
  <si>
    <t xml:space="preserve"> 2 00 00000 00 0000 000</t>
  </si>
  <si>
    <t xml:space="preserve"> 1 14 06025 10 0000 430</t>
  </si>
  <si>
    <t xml:space="preserve"> 1 14 06020 00 0000 430</t>
  </si>
  <si>
    <t xml:space="preserve"> 1 14 06000 00 0000 430</t>
  </si>
  <si>
    <t>1 14 00000 00 0000 000</t>
  </si>
  <si>
    <t xml:space="preserve"> 1 13 02995 10 0000 130</t>
  </si>
  <si>
    <t xml:space="preserve"> 1 13 02990 00 0000 130</t>
  </si>
  <si>
    <t xml:space="preserve"> 1 13 02000 00 0000 130</t>
  </si>
  <si>
    <t xml:space="preserve"> 1 13 01995 10 0000 130</t>
  </si>
  <si>
    <t xml:space="preserve"> 1 13 01990 00 0000 130</t>
  </si>
  <si>
    <t xml:space="preserve"> 1 13 01000 00 0000 130</t>
  </si>
  <si>
    <t xml:space="preserve"> 1 13 00000 00 0000 000</t>
  </si>
  <si>
    <t xml:space="preserve"> 1 11 05035 10 0000 120</t>
  </si>
  <si>
    <t xml:space="preserve"> 1 11 05030 00 0000 120</t>
  </si>
  <si>
    <t xml:space="preserve"> 1 11 05025 10 0000 120</t>
  </si>
  <si>
    <t xml:space="preserve"> 1 11 05020 00 0000 120</t>
  </si>
  <si>
    <t xml:space="preserve"> 1 11 05000 00 0000 120</t>
  </si>
  <si>
    <t xml:space="preserve"> 1 11 00000 00 0000 000</t>
  </si>
  <si>
    <t xml:space="preserve"> 1 08 04020 01 0000 110</t>
  </si>
  <si>
    <t xml:space="preserve"> 1 08 04000 01 0000 110</t>
  </si>
  <si>
    <t xml:space="preserve"> 1 08 00000 00 0000 000</t>
  </si>
  <si>
    <t>1 06 06043 10 1000 110</t>
  </si>
  <si>
    <t xml:space="preserve"> 1 06 06043 10 0000 110</t>
  </si>
  <si>
    <t xml:space="preserve"> 1 06 06040 00 0000 110</t>
  </si>
  <si>
    <t xml:space="preserve"> 1 06 06033 10 1000 110</t>
  </si>
  <si>
    <t xml:space="preserve"> 1 06 06033 10 0000 110</t>
  </si>
  <si>
    <t xml:space="preserve"> 1 06 06030 00 0000 110</t>
  </si>
  <si>
    <t xml:space="preserve"> 1 06 06000 00 0000 110</t>
  </si>
  <si>
    <t xml:space="preserve"> 1 06 01030 10 1000 110</t>
  </si>
  <si>
    <t xml:space="preserve"> 1 06 01030 10 0000 110</t>
  </si>
  <si>
    <t xml:space="preserve"> 1 06 01000 00 0000 110</t>
  </si>
  <si>
    <t xml:space="preserve"> 1 06 00000 00 0000 000</t>
  </si>
  <si>
    <t xml:space="preserve"> 1 05 03010 01 1000 110</t>
  </si>
  <si>
    <t xml:space="preserve"> 1 05 03010 01 0000 110</t>
  </si>
  <si>
    <t xml:space="preserve"> 1 05 03000 01 0000 110</t>
  </si>
  <si>
    <t xml:space="preserve"> 1 05 00000 00 0000 000</t>
  </si>
  <si>
    <t xml:space="preserve"> 1 01 02030 01 1000 110</t>
  </si>
  <si>
    <t xml:space="preserve"> 1 01 02030 01 0000 110</t>
  </si>
  <si>
    <t xml:space="preserve"> 1 01 02020 01 1000 110</t>
  </si>
  <si>
    <t xml:space="preserve"> 1 01 02020 01 0000 110</t>
  </si>
  <si>
    <t xml:space="preserve"> 1 01 02010 01 3000 110</t>
  </si>
  <si>
    <t xml:space="preserve"> 1 01 02010 01 1000 110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</si>
  <si>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</si>
  <si>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</si>
  <si>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Доходы, получаемые в виде арендной  либо иной платы за передачу в возмездое пользование государственного</t>
  </si>
  <si>
    <t>Доходы, получаемые в виде арендной   платы за земли после разграничения государственной собственности на землю, а так 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</si>
  <si>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Доходы  от оказания платных услуг и компенсация затрат государства</t>
  </si>
  <si>
    <t>Доходы  от оказания платных услуг (работ)</t>
  </si>
  <si>
    <t>Просие доходы от оказания платных услуг (работ)</t>
  </si>
  <si>
    <t>Доходы от компенсации затрат государства</t>
  </si>
  <si>
    <t>Прочие доходы от компенсации затрат государства</t>
  </si>
  <si>
    <t>БЕЗВОЗМЕЗДНЫЕ ПОСТУПЛЕНИЯ</t>
  </si>
  <si>
    <t>Доходы от продажи земельных участков, находящихся в государственной и муниципальной собственности</t>
  </si>
  <si>
    <t>Администрация Васильевского сельского поселения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</si>
  <si>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</si>
  <si>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органовгосударственной власти субъектов Российской федерации, местных администраций </t>
  </si>
  <si>
    <t>926</t>
  </si>
  <si>
    <t xml:space="preserve">Обеспечение функций органов местного самоуправления Васильевского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</si>
  <si>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функций органов местного самоуправления Васильевского сельского поселения (Закупка товаров, работ и услуг для государственных (муниципальных) нужд)</t>
  </si>
  <si>
    <t>Иные межбюджетные трансферты из бюджета Васильевского сельского поселения на исполнение переданных полномочий по контроляю заисполнением бюджета поселения</t>
  </si>
  <si>
    <t>33.0.00.00012</t>
  </si>
  <si>
    <t>Обеспечение функций органов местного самоуправления Васильевского сельского поселения (Иные бюджетные асигнования)</t>
  </si>
  <si>
    <t xml:space="preserve">Обеспечение деятельности и функций Главы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</si>
  <si>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функций органов местного самоуправления Васильевского сельского поселения (Бюджетные инвестиции в объекты капитального строительства государственной (муниципальной) собственности)</t>
  </si>
  <si>
    <t>33.0.00.00011</t>
  </si>
  <si>
    <t>Обеспечение функций органов местного самоуправления Васильевского сельского поселения (резервный фонд) (Закупка товаров, работ и услуг для государственных (муниципальных) нужд)</t>
  </si>
  <si>
    <t xml:space="preserve">Обеспечение функций органов местного самоуправления Васильевского сельского поселения 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</si>
  <si>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</t>
  </si>
  <si>
    <t xml:space="preserve"> -     </t>
  </si>
  <si>
    <t>Обеспечение функций органов местного самоуправления (Закупка товаров, работ и услуг для государственных (муниципальных) нужд)</t>
  </si>
  <si>
    <t>Обеспечение функций органов местного самоуправления Васильевского сельского поселения (Членские взносы в Ассоциацию)</t>
  </si>
  <si>
    <t>Обеспечение функций органов местного самоуправления Васильевского сельского поселения (Членские взносы в Ассоциацию) (Закупка товаров, работ и услуг для государственных (муниципальных) нужд)</t>
  </si>
  <si>
    <t>Обеспечение функций органов местного самоуправления Васильевского сельского поселения (Диспансеризация муниципальных служащих)</t>
  </si>
  <si>
    <t>Обеспечение функций органов местного самоуправления Васильевского сельского поселения (Диспансеризация муниципальных служащих)  (Закупка товаров, работ и услуг для государственных (муниципальных) нужд)</t>
  </si>
  <si>
    <t>Обеспечение функций органов местного самоуправления Васильевского сельского поселения (Информационно-программное обеспечение)</t>
  </si>
  <si>
    <t>Обеспечение функций органов местного самоуправления Васильевского сельского поселения (Информационно-программное обеспечение) (Закупка товаров, работ и услуг для государственных (муниципальных) нужд)</t>
  </si>
  <si>
    <t>Национальная оборона</t>
  </si>
  <si>
    <t xml:space="preserve"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</si>
  <si>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</si>
  <si>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</si>
  <si>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Проведение мероприятий в области пожарной безопасности Закупка товаров, работ и услуг для государственных (муниципальных) нужд0</t>
  </si>
  <si>
    <t>Жилищно- коммунальное хозяйство</t>
  </si>
  <si>
    <t>Обеспечение уличного освещения (Закупка товаров, работ и услуг для государственных (муниципальных) нужд)</t>
  </si>
  <si>
    <t>Обеспечение мероприятий по благоустройству</t>
  </si>
  <si>
    <t>Обеспечение мероприятий по благоустройству (Закупка товаров, работ и услуг для государственных (муниципальных) нужд)</t>
  </si>
  <si>
    <t>Обеспечение беспрепятственного передвижения по территории Васильевского сельского поселения инвалидов и других маломобильных групп населения  (Закупка товаров и услуг для государственных (муниципальных) нужд)</t>
  </si>
  <si>
    <t>Обеспечение мероприятий по организации ритуальных услуг и содержание мест захоронения</t>
  </si>
  <si>
    <t>Обеспечение мероприятий по организации ритуальных услуг и содержание мест захоронения (Закупка товаров, работ и услуг для государственных (муниципальных) нужд)</t>
  </si>
  <si>
    <t xml:space="preserve">Обеспечение мероприятий по содержанию и ремонту питьевых колодцев </t>
  </si>
  <si>
    <t>Обеспечение мероприятий по содержанию и ремонту питьевых колодцев (Закупка товаров, работ и услуг для государственных (муниципальных) нужд)</t>
  </si>
  <si>
    <t>02.4.01.00030</t>
  </si>
  <si>
    <t>Субсидия местному бюджету из областного бюджета на реализацию проектов развития территорий муниципальных образований Ивановской области, основанных на местных инициативах</t>
  </si>
  <si>
    <t>02.5.F2.S5100</t>
  </si>
  <si>
    <t xml:space="preserve">Субсидия местному бюджету из областного бюджета на реализацию проектов развития территорий муниципальных образований Ивановской области, основанных на местных инициативах </t>
  </si>
  <si>
    <t xml:space="preserve">Осуществление полномочий по содержанию и оформлению имущества </t>
  </si>
  <si>
    <t>Осуществление полномочий по содержанию и оформлению имущества (Закупка товаров, работ и услуг для государственных (муниципальных) нужд)</t>
  </si>
  <si>
    <t>Обеспечение мероприятий в области энергосбережения и повышения энергетической эффективности (Закупка товаров, работ и услуг для государственных (муниципальных) нужд)</t>
  </si>
  <si>
    <t>Культура, кинематография</t>
  </si>
  <si>
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</si>
  <si>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Субсидии бюджетам муниципальных образований на 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</si>
  <si>
    <t>Субсидии бюджетам муниципальных образований на 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</si>
  <si>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</si>
  <si>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Субсидии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</si>
  <si>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04.1.01.L4670</t>
  </si>
  <si>
    <t xml:space="preserve"> Субсидии на обеспечение развития и укрепление материально-технической базы домов культуры в населенных пунктах с числом жителей до 50 тысяч человек  (Закупка товаров, работ и услуг для государственных (муниципальных) нужд)</t>
  </si>
  <si>
    <t>Обеспечение деятельности казенных учреждений</t>
  </si>
  <si>
    <t>Обеспечение деятельности казенных учреждений (Закупка товаров, работ и услуг для государственных (муниципальных) нужд)</t>
  </si>
  <si>
    <t>Обеспечение деятельности казенных учреждений (Иные бюджетные асигнования)</t>
  </si>
  <si>
    <t>Социальная политика</t>
  </si>
  <si>
    <t>1000</t>
  </si>
  <si>
    <t>1001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</si>
  <si>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 (Социальное обеспечение и иные выплаты населению)</t>
  </si>
  <si>
    <t>Физическая культура и спорт</t>
  </si>
  <si>
    <t>1100</t>
  </si>
  <si>
    <t>1102</t>
  </si>
  <si>
    <t>Обеспечение содержания и приобретения спортивных площадок (Закупка товаров, работ и услуг для государственных (муниципальных) нужд)</t>
  </si>
  <si>
    <t>Отчет об исполнении    по целевым статьям (муниципальным программам Васильевского сельского поселения и не включенным в муниципальные программы Васильевского сельского поселения направлениям деятельности органов местного самоуправления Васильевского сельского поселения)  группам видов расходов классификации расходов  местного бюджета на 2023год</t>
  </si>
  <si>
    <t xml:space="preserve">Исполнено   2023 год </t>
  </si>
  <si>
    <t>02.6.F255550</t>
  </si>
  <si>
    <t>02.6.00.00000</t>
  </si>
  <si>
    <t xml:space="preserve">                   Расходы  по разделам и подразделам классификации расходов бюджета за 2023 год </t>
  </si>
  <si>
    <t xml:space="preserve">2023 год </t>
  </si>
  <si>
    <t xml:space="preserve">Утверждено 2023 год (руб </t>
  </si>
  <si>
    <t>Исполнено 2023 г (руб).</t>
  </si>
  <si>
    <t xml:space="preserve">на 2023 год </t>
  </si>
  <si>
    <t>2023 год</t>
  </si>
  <si>
    <t xml:space="preserve">Отчет по программе муниципальных гарантий Васильевского сельского поселения в валюте Российской  Федерации на 2023 год </t>
  </si>
  <si>
    <t>1.1. Перечень подлежащих предоставлению муниципальных гарантий Васильевского сельского поселения в 2023 году и на  плановый период 2024 и 2025 годов.</t>
  </si>
  <si>
    <t>Предоставление гарантий в  2023 годах не предусмотрено</t>
  </si>
  <si>
    <t>02.5.F2.55550</t>
  </si>
  <si>
    <t>Формирование современной городской среды в Васильевском сельском поселении</t>
  </si>
  <si>
    <t>Реализация программы формирование современной городской среды (Закупка товаров, работ и услуг для государственных (муниципальных) нужд)</t>
  </si>
  <si>
    <t>Реализация программы формирование современной городской среды(Иные бюджетные ассигнования)»</t>
  </si>
  <si>
    <t xml:space="preserve"> Подпрограмма "Развитие муниципальной службы в Васильевском сельском поселени" муниципальной программы "Развитие муниципального управления"</t>
  </si>
  <si>
    <t>Обеспечение функций органов местного самоуправления  (Закупка товаров, работ и услуг для государственных (муниципальных) нужд)</t>
  </si>
  <si>
    <t>от __________.2024 №1</t>
  </si>
  <si>
    <t>от__________2024 г №_1___</t>
  </si>
  <si>
    <t xml:space="preserve"> от __________2024г № 1</t>
  </si>
  <si>
    <t>от ________.2024 г №1</t>
  </si>
  <si>
    <t>от _________2024 г  № 1</t>
  </si>
  <si>
    <t>от_________.2024 г  № 1</t>
  </si>
  <si>
    <t>от _________.2024 г.  №_1____</t>
  </si>
  <si>
    <t>Исполнение по источникам  финансирования дефицита бюджета Васильевского сельского поселения по кодам классификации источников финансирования дефицита бюджета за 2023 год</t>
  </si>
  <si>
    <t>Утверждено                 2023 год                    (руб.)</t>
  </si>
  <si>
    <t>Исполнено                                      2023год                   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</si>
</sst>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#,##0.00_ ;\-#,##0.00"/>
  </numFmts>
  <fonts count="23" x14ac:knownFonts="1"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rgb="FF000000"/>
      <name val="Arial Cyr"/>
    </font>
    <font>
      <sz val="11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0">
    <xf numFmtId="0" fontId="0" fillId="0" borderId="0"/>
    <xf numFmtId="43" fontId="2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1" fillId="0" borderId="1">
      <alignment horizontal="center" vertical="top" wrapText="1"/>
    </xf>
    <xf numFmtId="49" fontId="21" fillId="0" borderId="1">
      <alignment horizontal="center" vertical="top" wrapText="1"/>
    </xf>
    <xf numFmtId="0" fontId="21" fillId="0" borderId="1">
      <alignment horizontal="center" vertical="center"/>
    </xf>
    <xf numFmtId="0" fontId="21" fillId="0" borderId="27">
      <alignment horizontal="center" vertical="center"/>
    </xf>
    <xf numFmtId="0" fontId="21" fillId="0" borderId="27">
      <alignment horizontal="center" vertical="center" shrinkToFit="1"/>
    </xf>
    <xf numFmtId="49" fontId="21" fillId="0" borderId="27">
      <alignment horizontal="center" vertical="center" shrinkToFit="1"/>
    </xf>
    <xf numFmtId="0" fontId="21" fillId="0" borderId="28">
      <alignment horizontal="left" wrapText="1"/>
    </xf>
    <xf numFmtId="0" fontId="21" fillId="0" borderId="29">
      <alignment horizontal="center" shrinkToFit="1"/>
    </xf>
    <xf numFmtId="49" fontId="21" fillId="0" borderId="30">
      <alignment horizontal="center"/>
    </xf>
    <xf numFmtId="4" fontId="21" fillId="0" borderId="30">
      <alignment horizontal="right" shrinkToFit="1"/>
    </xf>
    <xf numFmtId="4" fontId="21" fillId="0" borderId="31">
      <alignment horizontal="right" shrinkToFit="1"/>
    </xf>
    <xf numFmtId="0" fontId="21" fillId="0" borderId="32">
      <alignment horizontal="left" wrapText="1"/>
    </xf>
    <xf numFmtId="0" fontId="21" fillId="0" borderId="33">
      <alignment horizontal="center" shrinkToFit="1"/>
    </xf>
    <xf numFmtId="49" fontId="21" fillId="0" borderId="34">
      <alignment horizontal="center"/>
    </xf>
    <xf numFmtId="165" fontId="21" fillId="0" borderId="34">
      <alignment horizontal="right" shrinkToFit="1"/>
    </xf>
    <xf numFmtId="165" fontId="21" fillId="0" borderId="35">
      <alignment horizontal="right" shrinkToFit="1"/>
    </xf>
    <xf numFmtId="0" fontId="21" fillId="0" borderId="36">
      <alignment horizontal="left" wrapText="1"/>
    </xf>
    <xf numFmtId="49" fontId="21" fillId="0" borderId="37">
      <alignment horizontal="center" wrapText="1"/>
    </xf>
    <xf numFmtId="49" fontId="21" fillId="0" borderId="38">
      <alignment horizontal="center" wrapText="1"/>
    </xf>
    <xf numFmtId="4" fontId="21" fillId="0" borderId="38">
      <alignment horizontal="right" wrapText="1"/>
    </xf>
    <xf numFmtId="4" fontId="21" fillId="0" borderId="39">
      <alignment horizontal="right" wrapText="1"/>
    </xf>
    <xf numFmtId="0" fontId="21" fillId="0" borderId="40">
      <alignment horizontal="left" wrapText="1"/>
    </xf>
    <xf numFmtId="49" fontId="21" fillId="0" borderId="41">
      <alignment horizontal="center" shrinkToFit="1"/>
    </xf>
    <xf numFmtId="49" fontId="21" fillId="0" borderId="42">
      <alignment horizontal="center"/>
    </xf>
    <xf numFmtId="4" fontId="21" fillId="0" borderId="42">
      <alignment horizontal="right" shrinkToFit="1"/>
    </xf>
    <xf numFmtId="49" fontId="21" fillId="0" borderId="43">
      <alignment horizontal="center"/>
    </xf>
    <xf numFmtId="49" fontId="21" fillId="0" borderId="27">
      <alignment horizontal="center" vertical="center"/>
    </xf>
    <xf numFmtId="49" fontId="21" fillId="0" borderId="29">
      <alignment horizontal="center" wrapText="1"/>
    </xf>
    <xf numFmtId="49" fontId="21" fillId="0" borderId="33">
      <alignment horizontal="center" shrinkToFit="1"/>
    </xf>
    <xf numFmtId="4" fontId="21" fillId="0" borderId="34">
      <alignment horizontal="right" shrinkToFit="1"/>
    </xf>
    <xf numFmtId="0" fontId="21" fillId="0" borderId="39">
      <alignment horizontal="left" wrapText="1" indent="2"/>
    </xf>
    <xf numFmtId="49" fontId="21" fillId="0" borderId="37">
      <alignment horizontal="center" shrinkToFit="1"/>
    </xf>
    <xf numFmtId="49" fontId="21" fillId="0" borderId="38">
      <alignment horizontal="center"/>
    </xf>
    <xf numFmtId="4" fontId="21" fillId="0" borderId="38">
      <alignment horizontal="right" shrinkToFit="1"/>
    </xf>
    <xf numFmtId="0" fontId="22" fillId="0" borderId="47"/>
    <xf numFmtId="0" fontId="22" fillId="0" borderId="48"/>
  </cellStyleXfs>
  <cellXfs count="202">
    <xf numFmtId="0" fontId="0" fillId="0" borderId="0" xfId="0"/>
    <xf numFmtId="0" fontId="0" fillId="0" borderId="0" xfId="0"/>
    <xf numFmtId="0" fontId="5" fillId="0" borderId="4" xfId="0" applyFont="1" applyBorder="1" applyAlignment="1">
      <alignment horizontal="justify" vertical="center" wrapText="1"/>
    </xf>
    <xf numFmtId="0" fontId="5" fillId="0" borderId="2" xfId="0" applyFont="1" applyBorder="1" applyAlignment="1">
      <alignment wrapText="1"/>
    </xf>
    <xf numFmtId="0" fontId="0" fillId="0" borderId="0" xfId="0"/>
    <xf numFmtId="0" fontId="8" fillId="0" borderId="2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164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164" fontId="13" fillId="0" borderId="12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2" fontId="13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/>
    </xf>
    <xf numFmtId="0" fontId="1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/>
    <xf numFmtId="0" fontId="4" fillId="0" borderId="0" xfId="2">
      <alignment vertical="center"/>
    </xf>
    <xf numFmtId="0" fontId="5" fillId="0" borderId="0" xfId="2" applyFont="1" applyAlignment="1">
      <alignment horizontal="right" vertical="center"/>
    </xf>
    <xf numFmtId="0" fontId="12" fillId="0" borderId="2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top" wrapText="1"/>
    </xf>
    <xf numFmtId="0" fontId="15" fillId="0" borderId="2" xfId="2" applyFont="1" applyBorder="1" applyAlignment="1">
      <alignment horizontal="justify" vertical="top" wrapText="1"/>
    </xf>
    <xf numFmtId="0" fontId="16" fillId="0" borderId="2" xfId="2" applyFont="1" applyBorder="1" applyAlignment="1">
      <alignment horizontal="center" vertical="top" wrapText="1"/>
    </xf>
    <xf numFmtId="0" fontId="13" fillId="0" borderId="2" xfId="2" applyFont="1" applyBorder="1" applyAlignment="1">
      <alignment horizontal="justify" vertical="top" wrapText="1"/>
    </xf>
    <xf numFmtId="4" fontId="13" fillId="0" borderId="2" xfId="2" applyNumberFormat="1" applyFont="1" applyBorder="1" applyAlignment="1">
      <alignment horizontal="center" vertical="top" wrapText="1"/>
    </xf>
    <xf numFmtId="164" fontId="13" fillId="0" borderId="2" xfId="2" applyNumberFormat="1" applyFont="1" applyBorder="1" applyAlignment="1">
      <alignment horizontal="center" vertical="top" wrapText="1"/>
    </xf>
    <xf numFmtId="0" fontId="12" fillId="0" borderId="16" xfId="2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18" xfId="0" applyFont="1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Fill="1"/>
    <xf numFmtId="0" fontId="8" fillId="0" borderId="0" xfId="0" applyFont="1"/>
    <xf numFmtId="0" fontId="8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3" fontId="14" fillId="0" borderId="2" xfId="0" applyNumberFormat="1" applyFont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43" fontId="14" fillId="0" borderId="2" xfId="1" applyNumberFormat="1" applyFont="1" applyBorder="1"/>
    <xf numFmtId="0" fontId="8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43" fontId="8" fillId="0" borderId="2" xfId="1" applyNumberFormat="1" applyFont="1" applyBorder="1"/>
    <xf numFmtId="0" fontId="7" fillId="3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43" fontId="5" fillId="0" borderId="2" xfId="1" applyNumberFormat="1" applyFont="1" applyBorder="1"/>
    <xf numFmtId="0" fontId="5" fillId="0" borderId="0" xfId="0" applyFont="1" applyAlignment="1">
      <alignment vertical="top" wrapText="1" readingOrder="1"/>
    </xf>
    <xf numFmtId="49" fontId="8" fillId="0" borderId="2" xfId="0" applyNumberFormat="1" applyFont="1" applyBorder="1" applyAlignment="1">
      <alignment horizontal="center"/>
    </xf>
    <xf numFmtId="0" fontId="14" fillId="4" borderId="2" xfId="0" applyFont="1" applyFill="1" applyBorder="1" applyAlignment="1">
      <alignment horizontal="center" wrapText="1"/>
    </xf>
    <xf numFmtId="43" fontId="14" fillId="4" borderId="2" xfId="1" applyNumberFormat="1" applyFont="1" applyFill="1" applyBorder="1"/>
    <xf numFmtId="0" fontId="8" fillId="0" borderId="2" xfId="0" applyFont="1" applyBorder="1" applyAlignment="1">
      <alignment wrapText="1"/>
    </xf>
    <xf numFmtId="43" fontId="8" fillId="0" borderId="2" xfId="1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7" fillId="3" borderId="2" xfId="0" applyNumberFormat="1" applyFont="1" applyFill="1" applyBorder="1" applyAlignment="1">
      <alignment horizontal="left" vertical="center" wrapText="1"/>
    </xf>
    <xf numFmtId="0" fontId="8" fillId="3" borderId="2" xfId="0" applyNumberFormat="1" applyFont="1" applyFill="1" applyBorder="1" applyAlignment="1">
      <alignment horizontal="left" vertical="center" wrapText="1"/>
    </xf>
    <xf numFmtId="43" fontId="20" fillId="0" borderId="2" xfId="1" applyNumberFormat="1" applyFont="1" applyBorder="1"/>
    <xf numFmtId="0" fontId="8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49" fontId="8" fillId="4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/>
    <xf numFmtId="0" fontId="14" fillId="5" borderId="2" xfId="0" applyFont="1" applyFill="1" applyBorder="1" applyAlignment="1">
      <alignment horizontal="left" wrapText="1"/>
    </xf>
    <xf numFmtId="0" fontId="14" fillId="5" borderId="2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43" fontId="14" fillId="5" borderId="2" xfId="1" applyNumberFormat="1" applyFont="1" applyFill="1" applyBorder="1"/>
    <xf numFmtId="0" fontId="8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3" fontId="8" fillId="2" borderId="2" xfId="1" applyNumberFormat="1" applyFont="1" applyFill="1" applyBorder="1"/>
    <xf numFmtId="0" fontId="20" fillId="0" borderId="2" xfId="0" applyFont="1" applyBorder="1" applyAlignment="1">
      <alignment horizontal="left" wrapText="1"/>
    </xf>
    <xf numFmtId="0" fontId="20" fillId="5" borderId="2" xfId="0" applyNumberFormat="1" applyFont="1" applyFill="1" applyBorder="1" applyAlignment="1">
      <alignment horizontal="left" vertical="center" wrapText="1"/>
    </xf>
    <xf numFmtId="43" fontId="20" fillId="5" borderId="2" xfId="1" applyNumberFormat="1" applyFont="1" applyFill="1" applyBorder="1"/>
    <xf numFmtId="0" fontId="8" fillId="4" borderId="2" xfId="0" applyFont="1" applyFill="1" applyBorder="1" applyAlignment="1">
      <alignment horizontal="left" wrapText="1"/>
    </xf>
    <xf numFmtId="43" fontId="5" fillId="4" borderId="2" xfId="1" applyNumberFormat="1" applyFont="1" applyFill="1" applyBorder="1"/>
    <xf numFmtId="0" fontId="14" fillId="5" borderId="2" xfId="0" applyFont="1" applyFill="1" applyBorder="1" applyAlignment="1">
      <alignment wrapText="1"/>
    </xf>
    <xf numFmtId="0" fontId="7" fillId="5" borderId="2" xfId="0" applyFont="1" applyFill="1" applyBorder="1" applyAlignment="1">
      <alignment horizontal="center"/>
    </xf>
    <xf numFmtId="0" fontId="20" fillId="0" borderId="2" xfId="0" applyFont="1" applyBorder="1" applyAlignment="1">
      <alignment wrapText="1"/>
    </xf>
    <xf numFmtId="0" fontId="20" fillId="5" borderId="2" xfId="0" applyFont="1" applyFill="1" applyBorder="1" applyAlignment="1">
      <alignment horizontal="left" wrapText="1"/>
    </xf>
    <xf numFmtId="0" fontId="14" fillId="4" borderId="2" xfId="0" applyFont="1" applyFill="1" applyBorder="1" applyAlignment="1">
      <alignment wrapText="1"/>
    </xf>
    <xf numFmtId="43" fontId="14" fillId="4" borderId="2" xfId="1" applyNumberFormat="1" applyFont="1" applyFill="1" applyBorder="1" applyAlignment="1">
      <alignment wrapText="1"/>
    </xf>
    <xf numFmtId="0" fontId="5" fillId="0" borderId="2" xfId="0" applyFont="1" applyBorder="1" applyAlignment="1">
      <alignment vertical="top" wrapText="1" readingOrder="1"/>
    </xf>
    <xf numFmtId="0" fontId="14" fillId="0" borderId="2" xfId="0" applyFont="1" applyFill="1" applyBorder="1"/>
    <xf numFmtId="0" fontId="14" fillId="4" borderId="2" xfId="0" applyFont="1" applyFill="1" applyBorder="1" applyAlignment="1"/>
    <xf numFmtId="0" fontId="8" fillId="4" borderId="5" xfId="0" applyFont="1" applyFill="1" applyBorder="1" applyAlignment="1"/>
    <xf numFmtId="0" fontId="8" fillId="4" borderId="2" xfId="0" applyFont="1" applyFill="1" applyBorder="1" applyAlignment="1"/>
    <xf numFmtId="43" fontId="14" fillId="4" borderId="2" xfId="1" applyNumberFormat="1" applyFont="1" applyFill="1" applyBorder="1" applyAlignment="1">
      <alignment horizontal="right" wrapText="1"/>
    </xf>
    <xf numFmtId="0" fontId="21" fillId="0" borderId="1" xfId="6" applyNumberFormat="1" applyProtection="1">
      <alignment horizontal="center" vertical="center"/>
    </xf>
    <xf numFmtId="0" fontId="21" fillId="0" borderId="27" xfId="7" applyNumberFormat="1" applyProtection="1">
      <alignment horizontal="center" vertical="center"/>
    </xf>
    <xf numFmtId="49" fontId="21" fillId="0" borderId="27" xfId="30" applyNumberFormat="1" applyProtection="1">
      <alignment horizontal="center" vertical="center"/>
    </xf>
    <xf numFmtId="0" fontId="21" fillId="0" borderId="28" xfId="10" applyNumberFormat="1" applyProtection="1">
      <alignment horizontal="left" wrapText="1"/>
    </xf>
    <xf numFmtId="49" fontId="21" fillId="0" borderId="29" xfId="31" applyNumberFormat="1" applyProtection="1">
      <alignment horizontal="center" wrapText="1"/>
    </xf>
    <xf numFmtId="49" fontId="21" fillId="0" borderId="30" xfId="12" applyNumberFormat="1" applyProtection="1">
      <alignment horizontal="center"/>
    </xf>
    <xf numFmtId="4" fontId="21" fillId="0" borderId="30" xfId="13" applyNumberFormat="1" applyProtection="1">
      <alignment horizontal="right" shrinkToFit="1"/>
    </xf>
    <xf numFmtId="0" fontId="21" fillId="0" borderId="39" xfId="34" applyNumberFormat="1" applyProtection="1">
      <alignment horizontal="left" wrapText="1" indent="2"/>
    </xf>
    <xf numFmtId="49" fontId="21" fillId="0" borderId="37" xfId="35" applyNumberFormat="1" applyProtection="1">
      <alignment horizontal="center" shrinkToFit="1"/>
    </xf>
    <xf numFmtId="49" fontId="21" fillId="0" borderId="38" xfId="36" applyNumberFormat="1" applyProtection="1">
      <alignment horizontal="center"/>
    </xf>
    <xf numFmtId="4" fontId="21" fillId="0" borderId="38" xfId="37" applyNumberFormat="1" applyProtection="1">
      <alignment horizontal="right" shrinkToFit="1"/>
    </xf>
    <xf numFmtId="0" fontId="21" fillId="0" borderId="44" xfId="15" applyNumberFormat="1" applyBorder="1" applyProtection="1">
      <alignment horizontal="left" wrapText="1"/>
    </xf>
    <xf numFmtId="49" fontId="21" fillId="0" borderId="45" xfId="32" applyNumberFormat="1" applyBorder="1" applyProtection="1">
      <alignment horizontal="center" shrinkToFit="1"/>
    </xf>
    <xf numFmtId="49" fontId="21" fillId="0" borderId="46" xfId="17" applyNumberFormat="1" applyBorder="1" applyProtection="1">
      <alignment horizontal="center"/>
    </xf>
    <xf numFmtId="4" fontId="21" fillId="0" borderId="46" xfId="33" applyNumberFormat="1" applyBorder="1" applyProtection="1">
      <alignment horizontal="right" shrinkToFit="1"/>
    </xf>
    <xf numFmtId="0" fontId="21" fillId="0" borderId="29" xfId="11" applyNumberFormat="1" applyProtection="1">
      <alignment horizontal="center" shrinkToFit="1"/>
    </xf>
    <xf numFmtId="49" fontId="21" fillId="0" borderId="38" xfId="22" applyNumberFormat="1" applyProtection="1">
      <alignment horizontal="center" wrapText="1"/>
    </xf>
    <xf numFmtId="4" fontId="21" fillId="0" borderId="38" xfId="23" applyNumberFormat="1" applyProtection="1">
      <alignment horizontal="right" wrapText="1"/>
    </xf>
    <xf numFmtId="0" fontId="21" fillId="0" borderId="40" xfId="25" applyNumberFormat="1" applyProtection="1">
      <alignment horizontal="left" wrapText="1"/>
    </xf>
    <xf numFmtId="49" fontId="21" fillId="0" borderId="41" xfId="26" applyNumberFormat="1" applyProtection="1">
      <alignment horizontal="center" shrinkToFit="1"/>
    </xf>
    <xf numFmtId="49" fontId="21" fillId="0" borderId="42" xfId="27" applyNumberFormat="1" applyProtection="1">
      <alignment horizontal="center"/>
    </xf>
    <xf numFmtId="4" fontId="21" fillId="0" borderId="42" xfId="28" applyNumberFormat="1" applyProtection="1">
      <alignment horizontal="right" shrinkToFit="1"/>
    </xf>
    <xf numFmtId="49" fontId="21" fillId="0" borderId="49" xfId="21" applyNumberFormat="1" applyBorder="1" applyProtection="1">
      <alignment horizontal="center" wrapText="1"/>
    </xf>
    <xf numFmtId="0" fontId="21" fillId="0" borderId="35" xfId="10" applyNumberFormat="1" applyBorder="1" applyProtection="1">
      <alignment horizontal="left" wrapText="1"/>
    </xf>
    <xf numFmtId="0" fontId="21" fillId="0" borderId="2" xfId="15" applyNumberFormat="1" applyBorder="1" applyProtection="1">
      <alignment horizontal="left" wrapText="1"/>
    </xf>
    <xf numFmtId="0" fontId="21" fillId="0" borderId="2" xfId="20" applyNumberFormat="1" applyBorder="1" applyProtection="1">
      <alignment horizontal="left" wrapText="1"/>
    </xf>
    <xf numFmtId="0" fontId="21" fillId="0" borderId="50" xfId="16" applyNumberFormat="1" applyBorder="1" applyProtection="1">
      <alignment horizontal="center" shrinkToFit="1"/>
    </xf>
    <xf numFmtId="165" fontId="21" fillId="0" borderId="46" xfId="18" applyNumberFormat="1" applyBorder="1" applyProtection="1">
      <alignment horizontal="right" shrinkToFit="1"/>
    </xf>
    <xf numFmtId="165" fontId="21" fillId="0" borderId="51" xfId="18" applyNumberFormat="1" applyBorder="1" applyProtection="1">
      <alignment horizontal="right" shrinkToFi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8" fillId="0" borderId="0" xfId="0" applyFont="1"/>
    <xf numFmtId="0" fontId="21" fillId="0" borderId="1" xfId="4" applyNumberFormat="1" applyProtection="1">
      <alignment horizontal="center" vertical="top" wrapText="1"/>
    </xf>
    <xf numFmtId="0" fontId="21" fillId="0" borderId="1" xfId="4">
      <alignment horizontal="center" vertical="top" wrapText="1"/>
    </xf>
    <xf numFmtId="49" fontId="21" fillId="0" borderId="1" xfId="5" applyNumberFormat="1" applyProtection="1">
      <alignment horizontal="center" vertical="top" wrapText="1"/>
    </xf>
    <xf numFmtId="49" fontId="21" fillId="0" borderId="1" xfId="5">
      <alignment horizontal="center" vertical="top" wrapText="1"/>
    </xf>
    <xf numFmtId="0" fontId="6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2" fillId="0" borderId="17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horizontal="right" vertical="center" wrapText="1"/>
    </xf>
    <xf numFmtId="0" fontId="6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13" fillId="0" borderId="17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13" fillId="0" borderId="2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</cellXfs>
  <cellStyles count="40">
    <cellStyle name="xl26" xfId="4"/>
    <cellStyle name="xl27" xfId="6"/>
    <cellStyle name="xl28" xfId="10"/>
    <cellStyle name="xl29" xfId="15"/>
    <cellStyle name="xl30" xfId="34"/>
    <cellStyle name="xl34" xfId="7"/>
    <cellStyle name="xl35" xfId="31"/>
    <cellStyle name="xl36" xfId="32"/>
    <cellStyle name="xl37" xfId="35"/>
    <cellStyle name="xl39" xfId="12"/>
    <cellStyle name="xl40" xfId="17"/>
    <cellStyle name="xl41" xfId="36"/>
    <cellStyle name="xl46" xfId="5"/>
    <cellStyle name="xl47" xfId="30"/>
    <cellStyle name="xl48" xfId="13"/>
    <cellStyle name="xl49" xfId="33"/>
    <cellStyle name="xl50" xfId="37"/>
    <cellStyle name="xl70" xfId="20"/>
    <cellStyle name="xl71" xfId="25"/>
    <cellStyle name="xl72" xfId="38"/>
    <cellStyle name="xl73" xfId="11"/>
    <cellStyle name="xl74" xfId="16"/>
    <cellStyle name="xl75" xfId="21"/>
    <cellStyle name="xl76" xfId="26"/>
    <cellStyle name="xl77" xfId="39"/>
    <cellStyle name="xl78" xfId="8"/>
    <cellStyle name="xl79" xfId="22"/>
    <cellStyle name="xl80" xfId="27"/>
    <cellStyle name="xl81" xfId="9"/>
    <cellStyle name="xl82" xfId="18"/>
    <cellStyle name="xl83" xfId="23"/>
    <cellStyle name="xl84" xfId="28"/>
    <cellStyle name="xl86" xfId="14"/>
    <cellStyle name="xl87" xfId="19"/>
    <cellStyle name="xl88" xfId="24"/>
    <cellStyle name="xl89" xfId="29"/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zoomScaleNormal="100" workbookViewId="0">
      <selection activeCell="I15" sqref="I15"/>
    </sheetView>
  </sheetViews>
  <sheetFormatPr defaultRowHeight="12" x14ac:dyDescent="0.2"/>
  <cols>
    <col min="1" max="1" width="45.83203125" customWidth="1"/>
    <col min="3" max="3" width="23.6640625" customWidth="1"/>
    <col min="4" max="5" width="17.5" customWidth="1"/>
    <col min="6" max="6" width="12.83203125" customWidth="1"/>
    <col min="7" max="7" width="0.1640625" customWidth="1"/>
  </cols>
  <sheetData>
    <row r="1" spans="1:7" ht="19.5" customHeight="1" x14ac:dyDescent="0.25">
      <c r="A1" s="131" t="s">
        <v>242</v>
      </c>
      <c r="B1" s="132"/>
      <c r="C1" s="132"/>
      <c r="D1" s="132"/>
      <c r="E1" s="132"/>
      <c r="F1" s="132"/>
      <c r="G1" s="132"/>
    </row>
    <row r="2" spans="1:7" ht="15" x14ac:dyDescent="0.25">
      <c r="A2" s="133" t="s">
        <v>475</v>
      </c>
      <c r="B2" s="134"/>
      <c r="C2" s="134"/>
      <c r="D2" s="134"/>
      <c r="E2" s="134"/>
      <c r="F2" s="134"/>
      <c r="G2" s="134"/>
    </row>
    <row r="3" spans="1:7" ht="47.25" customHeight="1" x14ac:dyDescent="0.2">
      <c r="A3" s="135" t="s">
        <v>251</v>
      </c>
      <c r="B3" s="136"/>
      <c r="C3" s="136"/>
      <c r="D3" s="136"/>
      <c r="E3" s="136"/>
      <c r="F3" s="136"/>
      <c r="G3" s="136"/>
    </row>
    <row r="4" spans="1:7" ht="14.25" x14ac:dyDescent="0.2">
      <c r="A4" s="137"/>
      <c r="B4" s="138"/>
      <c r="C4" s="138"/>
      <c r="D4" s="138"/>
      <c r="E4" s="138"/>
      <c r="F4" s="138"/>
      <c r="G4" s="138"/>
    </row>
    <row r="5" spans="1:7" ht="14.25" x14ac:dyDescent="0.2">
      <c r="A5" s="137"/>
      <c r="B5" s="138"/>
      <c r="C5" s="138"/>
      <c r="D5" s="138"/>
      <c r="E5" s="138"/>
      <c r="F5" s="138"/>
      <c r="G5" s="138"/>
    </row>
    <row r="6" spans="1:7" x14ac:dyDescent="0.2">
      <c r="A6" s="139" t="s">
        <v>254</v>
      </c>
      <c r="B6" s="139" t="s">
        <v>314</v>
      </c>
      <c r="C6" s="139" t="s">
        <v>0</v>
      </c>
      <c r="D6" s="141" t="s">
        <v>1</v>
      </c>
      <c r="E6" s="141" t="s">
        <v>2</v>
      </c>
      <c r="F6" s="139" t="s">
        <v>3</v>
      </c>
      <c r="G6" s="49"/>
    </row>
    <row r="7" spans="1:7" x14ac:dyDescent="0.2">
      <c r="A7" s="140"/>
      <c r="B7" s="140"/>
      <c r="C7" s="140"/>
      <c r="D7" s="142"/>
      <c r="E7" s="142"/>
      <c r="F7" s="140"/>
      <c r="G7" s="49"/>
    </row>
    <row r="8" spans="1:7" x14ac:dyDescent="0.2">
      <c r="A8" s="140"/>
      <c r="B8" s="140"/>
      <c r="C8" s="140"/>
      <c r="D8" s="142"/>
      <c r="E8" s="142"/>
      <c r="F8" s="140"/>
      <c r="G8" s="49"/>
    </row>
    <row r="9" spans="1:7" ht="12.75" thickBot="1" x14ac:dyDescent="0.25">
      <c r="A9" s="102">
        <v>1</v>
      </c>
      <c r="B9" s="103">
        <v>2</v>
      </c>
      <c r="C9" s="103">
        <v>3</v>
      </c>
      <c r="D9" s="104" t="s">
        <v>255</v>
      </c>
      <c r="E9" s="104" t="s">
        <v>256</v>
      </c>
      <c r="F9" s="104" t="s">
        <v>257</v>
      </c>
      <c r="G9" s="49"/>
    </row>
    <row r="10" spans="1:7" x14ac:dyDescent="0.2">
      <c r="A10" s="105" t="s">
        <v>258</v>
      </c>
      <c r="B10" s="106" t="s">
        <v>315</v>
      </c>
      <c r="C10" s="107" t="s">
        <v>316</v>
      </c>
      <c r="D10" s="108">
        <v>29537143.120000001</v>
      </c>
      <c r="E10" s="108">
        <v>29467786.850000001</v>
      </c>
      <c r="F10" s="108">
        <v>69356.27</v>
      </c>
      <c r="G10" s="49"/>
    </row>
    <row r="11" spans="1:7" ht="12.75" customHeight="1" thickBot="1" x14ac:dyDescent="0.25">
      <c r="A11" s="113"/>
      <c r="B11" s="114"/>
      <c r="C11" s="115"/>
      <c r="D11" s="116"/>
      <c r="E11" s="116"/>
      <c r="F11" s="116"/>
      <c r="G11" s="49"/>
    </row>
    <row r="12" spans="1:7" ht="21" customHeight="1" thickBot="1" x14ac:dyDescent="0.25">
      <c r="A12" s="109" t="s">
        <v>313</v>
      </c>
      <c r="B12" s="106" t="s">
        <v>315</v>
      </c>
      <c r="C12" s="111" t="s">
        <v>317</v>
      </c>
      <c r="D12" s="112">
        <v>2238279.4</v>
      </c>
      <c r="E12" s="112">
        <v>2466079.38</v>
      </c>
      <c r="F12" s="112">
        <v>100556</v>
      </c>
      <c r="G12" s="49"/>
    </row>
    <row r="13" spans="1:7" ht="19.5" customHeight="1" thickBot="1" x14ac:dyDescent="0.25">
      <c r="A13" s="109" t="s">
        <v>261</v>
      </c>
      <c r="B13" s="106" t="s">
        <v>315</v>
      </c>
      <c r="C13" s="111" t="s">
        <v>318</v>
      </c>
      <c r="D13" s="112">
        <v>516361</v>
      </c>
      <c r="E13" s="112">
        <v>606289.17000000004</v>
      </c>
      <c r="F13" s="112" t="s">
        <v>122</v>
      </c>
      <c r="G13" s="49"/>
    </row>
    <row r="14" spans="1:7" ht="21.75" customHeight="1" thickBot="1" x14ac:dyDescent="0.25">
      <c r="A14" s="109" t="s">
        <v>262</v>
      </c>
      <c r="B14" s="106" t="s">
        <v>315</v>
      </c>
      <c r="C14" s="111" t="s">
        <v>319</v>
      </c>
      <c r="D14" s="112">
        <v>516361</v>
      </c>
      <c r="E14" s="112">
        <v>606289.17000000004</v>
      </c>
      <c r="F14" s="112" t="s">
        <v>122</v>
      </c>
      <c r="G14" s="49"/>
    </row>
    <row r="15" spans="1:7" ht="102" thickBot="1" x14ac:dyDescent="0.25">
      <c r="A15" s="109" t="s">
        <v>263</v>
      </c>
      <c r="B15" s="106" t="s">
        <v>315</v>
      </c>
      <c r="C15" s="111" t="s">
        <v>320</v>
      </c>
      <c r="D15" s="112">
        <v>516361</v>
      </c>
      <c r="E15" s="112">
        <v>599914.07999999996</v>
      </c>
      <c r="F15" s="112" t="s">
        <v>122</v>
      </c>
      <c r="G15" s="49"/>
    </row>
    <row r="16" spans="1:7" ht="113.25" thickBot="1" x14ac:dyDescent="0.25">
      <c r="A16" s="109" t="s">
        <v>264</v>
      </c>
      <c r="B16" s="106" t="s">
        <v>315</v>
      </c>
      <c r="C16" s="111" t="s">
        <v>381</v>
      </c>
      <c r="D16" s="112">
        <v>516361</v>
      </c>
      <c r="E16" s="112">
        <v>599910.94999999995</v>
      </c>
      <c r="F16" s="112" t="s">
        <v>122</v>
      </c>
      <c r="G16" s="49"/>
    </row>
    <row r="17" spans="1:7" ht="113.25" thickBot="1" x14ac:dyDescent="0.25">
      <c r="A17" s="109" t="s">
        <v>265</v>
      </c>
      <c r="B17" s="106" t="s">
        <v>315</v>
      </c>
      <c r="C17" s="111" t="s">
        <v>380</v>
      </c>
      <c r="D17" s="112" t="s">
        <v>122</v>
      </c>
      <c r="E17" s="112">
        <v>3.13</v>
      </c>
      <c r="F17" s="112" t="s">
        <v>122</v>
      </c>
      <c r="G17" s="49"/>
    </row>
    <row r="18" spans="1:7" ht="113.25" thickBot="1" x14ac:dyDescent="0.25">
      <c r="A18" s="109" t="s">
        <v>266</v>
      </c>
      <c r="B18" s="106" t="s">
        <v>315</v>
      </c>
      <c r="C18" s="111" t="s">
        <v>379</v>
      </c>
      <c r="D18" s="112" t="s">
        <v>122</v>
      </c>
      <c r="E18" s="112">
        <v>226.89</v>
      </c>
      <c r="F18" s="112" t="s">
        <v>122</v>
      </c>
      <c r="G18" s="49"/>
    </row>
    <row r="19" spans="1:7" ht="147" thickBot="1" x14ac:dyDescent="0.25">
      <c r="A19" s="109" t="s">
        <v>267</v>
      </c>
      <c r="B19" s="106" t="s">
        <v>315</v>
      </c>
      <c r="C19" s="111" t="s">
        <v>378</v>
      </c>
      <c r="D19" s="112" t="s">
        <v>122</v>
      </c>
      <c r="E19" s="112">
        <v>226.89</v>
      </c>
      <c r="F19" s="112" t="s">
        <v>122</v>
      </c>
      <c r="G19" s="49"/>
    </row>
    <row r="20" spans="1:7" ht="45.75" thickBot="1" x14ac:dyDescent="0.25">
      <c r="A20" s="109" t="s">
        <v>268</v>
      </c>
      <c r="B20" s="106" t="s">
        <v>315</v>
      </c>
      <c r="C20" s="111" t="s">
        <v>377</v>
      </c>
      <c r="D20" s="112" t="s">
        <v>122</v>
      </c>
      <c r="E20" s="112">
        <v>6148.2</v>
      </c>
      <c r="F20" s="112" t="s">
        <v>122</v>
      </c>
      <c r="G20" s="49"/>
    </row>
    <row r="21" spans="1:7" ht="78.75" x14ac:dyDescent="0.2">
      <c r="A21" s="109" t="s">
        <v>269</v>
      </c>
      <c r="B21" s="106" t="s">
        <v>315</v>
      </c>
      <c r="C21" s="111" t="s">
        <v>376</v>
      </c>
      <c r="D21" s="112" t="s">
        <v>122</v>
      </c>
      <c r="E21" s="112">
        <v>6148.2</v>
      </c>
      <c r="F21" s="112" t="s">
        <v>122</v>
      </c>
      <c r="G21" s="49"/>
    </row>
    <row r="22" spans="1:7" ht="12.75" thickBot="1" x14ac:dyDescent="0.25">
      <c r="A22" s="109" t="s">
        <v>270</v>
      </c>
      <c r="B22" s="110" t="s">
        <v>259</v>
      </c>
      <c r="C22" s="111" t="s">
        <v>375</v>
      </c>
      <c r="D22" s="112">
        <v>356000</v>
      </c>
      <c r="E22" s="112">
        <v>373561.66</v>
      </c>
      <c r="F22" s="112" t="s">
        <v>122</v>
      </c>
      <c r="G22" s="49"/>
    </row>
    <row r="23" spans="1:7" ht="21" customHeight="1" thickBot="1" x14ac:dyDescent="0.25">
      <c r="A23" s="109" t="s">
        <v>271</v>
      </c>
      <c r="B23" s="106" t="s">
        <v>315</v>
      </c>
      <c r="C23" s="111" t="s">
        <v>374</v>
      </c>
      <c r="D23" s="112">
        <v>356000</v>
      </c>
      <c r="E23" s="112">
        <v>373561.66</v>
      </c>
      <c r="F23" s="112" t="s">
        <v>122</v>
      </c>
      <c r="G23" s="49"/>
    </row>
    <row r="24" spans="1:7" ht="18" customHeight="1" thickBot="1" x14ac:dyDescent="0.25">
      <c r="A24" s="109" t="s">
        <v>271</v>
      </c>
      <c r="B24" s="106" t="s">
        <v>315</v>
      </c>
      <c r="C24" s="111" t="s">
        <v>373</v>
      </c>
      <c r="D24" s="112">
        <v>356000</v>
      </c>
      <c r="E24" s="112">
        <v>373561.66</v>
      </c>
      <c r="F24" s="112" t="s">
        <v>122</v>
      </c>
      <c r="G24" s="49"/>
    </row>
    <row r="25" spans="1:7" ht="51.75" customHeight="1" thickBot="1" x14ac:dyDescent="0.25">
      <c r="A25" s="109" t="s">
        <v>272</v>
      </c>
      <c r="B25" s="106" t="s">
        <v>315</v>
      </c>
      <c r="C25" s="111" t="s">
        <v>372</v>
      </c>
      <c r="D25" s="112">
        <v>356000</v>
      </c>
      <c r="E25" s="112">
        <v>373561.66</v>
      </c>
      <c r="F25" s="112" t="s">
        <v>122</v>
      </c>
      <c r="G25" s="49"/>
    </row>
    <row r="26" spans="1:7" ht="19.5" customHeight="1" thickBot="1" x14ac:dyDescent="0.25">
      <c r="A26" s="109" t="s">
        <v>273</v>
      </c>
      <c r="B26" s="106" t="s">
        <v>315</v>
      </c>
      <c r="C26" s="111" t="s">
        <v>371</v>
      </c>
      <c r="D26" s="112">
        <v>1147200</v>
      </c>
      <c r="E26" s="112">
        <v>1244108.73</v>
      </c>
      <c r="F26" s="112" t="s">
        <v>122</v>
      </c>
      <c r="G26" s="49"/>
    </row>
    <row r="27" spans="1:7" ht="18" customHeight="1" thickBot="1" x14ac:dyDescent="0.25">
      <c r="A27" s="109" t="s">
        <v>274</v>
      </c>
      <c r="B27" s="106" t="s">
        <v>315</v>
      </c>
      <c r="C27" s="111" t="s">
        <v>370</v>
      </c>
      <c r="D27" s="112">
        <v>92800</v>
      </c>
      <c r="E27" s="112">
        <v>114819.91</v>
      </c>
      <c r="F27" s="112" t="s">
        <v>122</v>
      </c>
      <c r="G27" s="49"/>
    </row>
    <row r="28" spans="1:7" ht="57.75" customHeight="1" thickBot="1" x14ac:dyDescent="0.25">
      <c r="A28" s="109" t="s">
        <v>275</v>
      </c>
      <c r="B28" s="106" t="s">
        <v>315</v>
      </c>
      <c r="C28" s="111" t="s">
        <v>369</v>
      </c>
      <c r="D28" s="112">
        <v>92800</v>
      </c>
      <c r="E28" s="112">
        <v>114819.91</v>
      </c>
      <c r="F28" s="112" t="s">
        <v>122</v>
      </c>
      <c r="G28" s="49"/>
    </row>
    <row r="29" spans="1:7" ht="72" customHeight="1" thickBot="1" x14ac:dyDescent="0.25">
      <c r="A29" s="109" t="s">
        <v>276</v>
      </c>
      <c r="B29" s="106" t="s">
        <v>315</v>
      </c>
      <c r="C29" s="111" t="s">
        <v>368</v>
      </c>
      <c r="D29" s="112" t="s">
        <v>122</v>
      </c>
      <c r="E29" s="112">
        <v>114819.91</v>
      </c>
      <c r="F29" s="112" t="s">
        <v>122</v>
      </c>
      <c r="G29" s="49"/>
    </row>
    <row r="30" spans="1:7" ht="25.5" customHeight="1" thickBot="1" x14ac:dyDescent="0.25">
      <c r="A30" s="109" t="s">
        <v>277</v>
      </c>
      <c r="B30" s="106" t="s">
        <v>315</v>
      </c>
      <c r="C30" s="111" t="s">
        <v>367</v>
      </c>
      <c r="D30" s="112">
        <v>1054400</v>
      </c>
      <c r="E30" s="112">
        <v>1129288.82</v>
      </c>
      <c r="F30" s="112" t="s">
        <v>122</v>
      </c>
      <c r="G30" s="49"/>
    </row>
    <row r="31" spans="1:7" ht="18" customHeight="1" thickBot="1" x14ac:dyDescent="0.25">
      <c r="A31" s="109" t="s">
        <v>278</v>
      </c>
      <c r="B31" s="106" t="s">
        <v>315</v>
      </c>
      <c r="C31" s="111" t="s">
        <v>366</v>
      </c>
      <c r="D31" s="112">
        <v>523400</v>
      </c>
      <c r="E31" s="112">
        <v>538025.25</v>
      </c>
      <c r="F31" s="112" t="s">
        <v>122</v>
      </c>
      <c r="G31" s="49"/>
    </row>
    <row r="32" spans="1:7" ht="27.75" customHeight="1" thickBot="1" x14ac:dyDescent="0.25">
      <c r="A32" s="109" t="s">
        <v>279</v>
      </c>
      <c r="B32" s="106" t="s">
        <v>315</v>
      </c>
      <c r="C32" s="111" t="s">
        <v>365</v>
      </c>
      <c r="D32" s="112">
        <v>523400</v>
      </c>
      <c r="E32" s="112">
        <v>538025.25</v>
      </c>
      <c r="F32" s="112" t="s">
        <v>122</v>
      </c>
      <c r="G32" s="49"/>
    </row>
    <row r="33" spans="1:7" ht="76.5" customHeight="1" thickBot="1" x14ac:dyDescent="0.25">
      <c r="A33" s="109" t="s">
        <v>280</v>
      </c>
      <c r="B33" s="106" t="s">
        <v>315</v>
      </c>
      <c r="C33" s="111" t="s">
        <v>364</v>
      </c>
      <c r="D33" s="112">
        <v>523400</v>
      </c>
      <c r="E33" s="112">
        <v>538025.25</v>
      </c>
      <c r="F33" s="112" t="s">
        <v>122</v>
      </c>
      <c r="G33" s="49"/>
    </row>
    <row r="34" spans="1:7" ht="21.75" customHeight="1" thickBot="1" x14ac:dyDescent="0.25">
      <c r="A34" s="109" t="s">
        <v>281</v>
      </c>
      <c r="B34" s="106" t="s">
        <v>315</v>
      </c>
      <c r="C34" s="111" t="s">
        <v>363</v>
      </c>
      <c r="D34" s="112">
        <v>531000</v>
      </c>
      <c r="E34" s="112">
        <v>591263.56999999995</v>
      </c>
      <c r="F34" s="112" t="s">
        <v>122</v>
      </c>
      <c r="G34" s="49"/>
    </row>
    <row r="35" spans="1:7" ht="26.25" customHeight="1" thickBot="1" x14ac:dyDescent="0.25">
      <c r="A35" s="109" t="s">
        <v>282</v>
      </c>
      <c r="B35" s="106" t="s">
        <v>315</v>
      </c>
      <c r="C35" s="111" t="s">
        <v>362</v>
      </c>
      <c r="D35" s="112">
        <v>531000</v>
      </c>
      <c r="E35" s="112">
        <v>591263.56999999995</v>
      </c>
      <c r="F35" s="112" t="s">
        <v>122</v>
      </c>
      <c r="G35" s="49"/>
    </row>
    <row r="36" spans="1:7" ht="43.5" customHeight="1" thickBot="1" x14ac:dyDescent="0.25">
      <c r="A36" s="109" t="s">
        <v>283</v>
      </c>
      <c r="B36" s="106" t="s">
        <v>315</v>
      </c>
      <c r="C36" s="111" t="s">
        <v>361</v>
      </c>
      <c r="D36" s="112">
        <v>531000</v>
      </c>
      <c r="E36" s="112">
        <v>591263.56999999995</v>
      </c>
      <c r="F36" s="112" t="s">
        <v>122</v>
      </c>
      <c r="G36" s="49"/>
    </row>
    <row r="37" spans="1:7" ht="18" customHeight="1" thickBot="1" x14ac:dyDescent="0.25">
      <c r="A37" s="109" t="s">
        <v>382</v>
      </c>
      <c r="B37" s="106" t="s">
        <v>315</v>
      </c>
      <c r="C37" s="111" t="s">
        <v>360</v>
      </c>
      <c r="D37" s="112">
        <v>5000</v>
      </c>
      <c r="E37" s="112">
        <v>2100</v>
      </c>
      <c r="F37" s="112">
        <v>2900</v>
      </c>
      <c r="G37" s="49"/>
    </row>
    <row r="38" spans="1:7" ht="48.75" customHeight="1" thickBot="1" x14ac:dyDescent="0.25">
      <c r="A38" s="109" t="s">
        <v>383</v>
      </c>
      <c r="B38" s="106" t="s">
        <v>315</v>
      </c>
      <c r="C38" s="111" t="s">
        <v>359</v>
      </c>
      <c r="D38" s="112">
        <v>5000</v>
      </c>
      <c r="E38" s="112">
        <v>2100</v>
      </c>
      <c r="F38" s="112">
        <v>2900</v>
      </c>
      <c r="G38" s="49"/>
    </row>
    <row r="39" spans="1:7" ht="79.5" customHeight="1" thickBot="1" x14ac:dyDescent="0.25">
      <c r="A39" s="109" t="s">
        <v>284</v>
      </c>
      <c r="B39" s="106" t="s">
        <v>315</v>
      </c>
      <c r="C39" s="111" t="s">
        <v>358</v>
      </c>
      <c r="D39" s="112">
        <v>5000</v>
      </c>
      <c r="E39" s="112">
        <v>2100</v>
      </c>
      <c r="F39" s="112">
        <v>2900</v>
      </c>
      <c r="G39" s="49"/>
    </row>
    <row r="40" spans="1:7" ht="37.5" customHeight="1" thickBot="1" x14ac:dyDescent="0.25">
      <c r="A40" s="109" t="s">
        <v>285</v>
      </c>
      <c r="B40" s="106" t="s">
        <v>315</v>
      </c>
      <c r="C40" s="111" t="s">
        <v>357</v>
      </c>
      <c r="D40" s="112">
        <v>136718.39999999999</v>
      </c>
      <c r="E40" s="112">
        <v>40232.9</v>
      </c>
      <c r="F40" s="112">
        <v>97656</v>
      </c>
      <c r="G40" s="49"/>
    </row>
    <row r="41" spans="1:7" ht="40.5" customHeight="1" thickBot="1" x14ac:dyDescent="0.25">
      <c r="A41" s="109" t="s">
        <v>384</v>
      </c>
      <c r="B41" s="106" t="s">
        <v>315</v>
      </c>
      <c r="C41" s="111" t="s">
        <v>356</v>
      </c>
      <c r="D41" s="112">
        <v>136718.39999999999</v>
      </c>
      <c r="E41" s="112">
        <v>40232.9</v>
      </c>
      <c r="F41" s="112">
        <v>97656</v>
      </c>
      <c r="G41" s="49"/>
    </row>
    <row r="42" spans="1:7" ht="58.5" customHeight="1" thickBot="1" x14ac:dyDescent="0.25">
      <c r="A42" s="109" t="s">
        <v>385</v>
      </c>
      <c r="B42" s="106" t="s">
        <v>315</v>
      </c>
      <c r="C42" s="111" t="s">
        <v>355</v>
      </c>
      <c r="D42" s="112" t="s">
        <v>122</v>
      </c>
      <c r="E42" s="112">
        <v>1170.5</v>
      </c>
      <c r="F42" s="112" t="s">
        <v>122</v>
      </c>
      <c r="G42" s="49"/>
    </row>
    <row r="43" spans="1:7" ht="89.25" customHeight="1" thickBot="1" x14ac:dyDescent="0.25">
      <c r="A43" s="109" t="s">
        <v>286</v>
      </c>
      <c r="B43" s="106" t="s">
        <v>315</v>
      </c>
      <c r="C43" s="111" t="s">
        <v>354</v>
      </c>
      <c r="D43" s="112" t="s">
        <v>122</v>
      </c>
      <c r="E43" s="112">
        <v>1170.5</v>
      </c>
      <c r="F43" s="112" t="s">
        <v>122</v>
      </c>
      <c r="G43" s="49"/>
    </row>
    <row r="44" spans="1:7" ht="69.75" customHeight="1" thickBot="1" x14ac:dyDescent="0.25">
      <c r="A44" s="109" t="s">
        <v>287</v>
      </c>
      <c r="B44" s="106" t="s">
        <v>315</v>
      </c>
      <c r="C44" s="111" t="s">
        <v>353</v>
      </c>
      <c r="D44" s="112">
        <v>136718.39999999999</v>
      </c>
      <c r="E44" s="112">
        <v>39062.400000000001</v>
      </c>
      <c r="F44" s="112">
        <v>97656</v>
      </c>
      <c r="G44" s="49"/>
    </row>
    <row r="45" spans="1:7" ht="72.75" customHeight="1" thickBot="1" x14ac:dyDescent="0.25">
      <c r="A45" s="109" t="s">
        <v>287</v>
      </c>
      <c r="B45" s="106" t="s">
        <v>315</v>
      </c>
      <c r="C45" s="111" t="s">
        <v>352</v>
      </c>
      <c r="D45" s="112">
        <v>136718.39999999999</v>
      </c>
      <c r="E45" s="112">
        <v>39062.400000000001</v>
      </c>
      <c r="F45" s="112">
        <v>97656</v>
      </c>
      <c r="G45" s="49"/>
    </row>
    <row r="46" spans="1:7" ht="29.25" customHeight="1" thickBot="1" x14ac:dyDescent="0.25">
      <c r="A46" s="109" t="s">
        <v>386</v>
      </c>
      <c r="B46" s="106" t="s">
        <v>315</v>
      </c>
      <c r="C46" s="111" t="s">
        <v>351</v>
      </c>
      <c r="D46" s="112">
        <v>77000</v>
      </c>
      <c r="E46" s="112">
        <v>170998.92</v>
      </c>
      <c r="F46" s="112" t="s">
        <v>122</v>
      </c>
      <c r="G46" s="49"/>
    </row>
    <row r="47" spans="1:7" ht="24.75" customHeight="1" thickBot="1" x14ac:dyDescent="0.25">
      <c r="A47" s="109" t="s">
        <v>387</v>
      </c>
      <c r="B47" s="106" t="s">
        <v>315</v>
      </c>
      <c r="C47" s="111" t="s">
        <v>350</v>
      </c>
      <c r="D47" s="112" t="s">
        <v>122</v>
      </c>
      <c r="E47" s="112">
        <v>12100</v>
      </c>
      <c r="F47" s="112" t="s">
        <v>122</v>
      </c>
      <c r="G47" s="49"/>
    </row>
    <row r="48" spans="1:7" ht="23.25" customHeight="1" thickBot="1" x14ac:dyDescent="0.25">
      <c r="A48" s="109" t="s">
        <v>388</v>
      </c>
      <c r="B48" s="106" t="s">
        <v>315</v>
      </c>
      <c r="C48" s="111" t="s">
        <v>349</v>
      </c>
      <c r="D48" s="112" t="s">
        <v>122</v>
      </c>
      <c r="E48" s="112">
        <v>12100</v>
      </c>
      <c r="F48" s="112" t="s">
        <v>122</v>
      </c>
      <c r="G48" s="49"/>
    </row>
    <row r="49" spans="1:7" ht="33" customHeight="1" thickBot="1" x14ac:dyDescent="0.25">
      <c r="A49" s="109" t="s">
        <v>288</v>
      </c>
      <c r="B49" s="106" t="s">
        <v>315</v>
      </c>
      <c r="C49" s="111" t="s">
        <v>348</v>
      </c>
      <c r="D49" s="112" t="s">
        <v>122</v>
      </c>
      <c r="E49" s="112">
        <v>12100</v>
      </c>
      <c r="F49" s="112" t="s">
        <v>122</v>
      </c>
      <c r="G49" s="49"/>
    </row>
    <row r="50" spans="1:7" ht="19.5" customHeight="1" thickBot="1" x14ac:dyDescent="0.25">
      <c r="A50" s="109" t="s">
        <v>389</v>
      </c>
      <c r="B50" s="106" t="s">
        <v>315</v>
      </c>
      <c r="C50" s="111" t="s">
        <v>347</v>
      </c>
      <c r="D50" s="112">
        <v>77000</v>
      </c>
      <c r="E50" s="112">
        <v>158898.92000000001</v>
      </c>
      <c r="F50" s="112" t="s">
        <v>122</v>
      </c>
      <c r="G50" s="49"/>
    </row>
    <row r="51" spans="1:7" ht="19.5" customHeight="1" thickBot="1" x14ac:dyDescent="0.25">
      <c r="A51" s="109" t="s">
        <v>390</v>
      </c>
      <c r="B51" s="106" t="s">
        <v>315</v>
      </c>
      <c r="C51" s="111" t="s">
        <v>346</v>
      </c>
      <c r="D51" s="112">
        <v>77000</v>
      </c>
      <c r="E51" s="112">
        <v>158898.92000000001</v>
      </c>
      <c r="F51" s="112" t="s">
        <v>122</v>
      </c>
      <c r="G51" s="49"/>
    </row>
    <row r="52" spans="1:7" ht="26.25" customHeight="1" thickBot="1" x14ac:dyDescent="0.25">
      <c r="A52" s="109" t="s">
        <v>289</v>
      </c>
      <c r="B52" s="106" t="s">
        <v>315</v>
      </c>
      <c r="C52" s="111" t="s">
        <v>345</v>
      </c>
      <c r="D52" s="112">
        <v>77000</v>
      </c>
      <c r="E52" s="112">
        <v>158898.92000000001</v>
      </c>
      <c r="F52" s="112" t="s">
        <v>122</v>
      </c>
      <c r="G52" s="49"/>
    </row>
    <row r="53" spans="1:7" ht="29.25" customHeight="1" thickBot="1" x14ac:dyDescent="0.25">
      <c r="A53" s="109" t="s">
        <v>290</v>
      </c>
      <c r="B53" s="106" t="s">
        <v>315</v>
      </c>
      <c r="C53" s="111" t="s">
        <v>344</v>
      </c>
      <c r="D53" s="112" t="s">
        <v>122</v>
      </c>
      <c r="E53" s="112">
        <v>28788</v>
      </c>
      <c r="F53" s="112" t="s">
        <v>122</v>
      </c>
      <c r="G53" s="49"/>
    </row>
    <row r="54" spans="1:7" ht="39.75" customHeight="1" thickBot="1" x14ac:dyDescent="0.25">
      <c r="A54" s="109" t="s">
        <v>392</v>
      </c>
      <c r="B54" s="106" t="s">
        <v>315</v>
      </c>
      <c r="C54" s="111" t="s">
        <v>343</v>
      </c>
      <c r="D54" s="112" t="s">
        <v>122</v>
      </c>
      <c r="E54" s="112">
        <v>28788</v>
      </c>
      <c r="F54" s="112" t="s">
        <v>122</v>
      </c>
      <c r="G54" s="49"/>
    </row>
    <row r="55" spans="1:7" ht="62.25" customHeight="1" thickBot="1" x14ac:dyDescent="0.25">
      <c r="A55" s="109" t="s">
        <v>291</v>
      </c>
      <c r="B55" s="106" t="s">
        <v>315</v>
      </c>
      <c r="C55" s="111" t="s">
        <v>342</v>
      </c>
      <c r="D55" s="112" t="s">
        <v>122</v>
      </c>
      <c r="E55" s="112">
        <v>28788</v>
      </c>
      <c r="F55" s="112" t="s">
        <v>122</v>
      </c>
      <c r="G55" s="49"/>
    </row>
    <row r="56" spans="1:7" ht="65.25" customHeight="1" thickBot="1" x14ac:dyDescent="0.25">
      <c r="A56" s="109" t="s">
        <v>291</v>
      </c>
      <c r="B56" s="106" t="s">
        <v>315</v>
      </c>
      <c r="C56" s="111" t="s">
        <v>341</v>
      </c>
      <c r="D56" s="112" t="s">
        <v>122</v>
      </c>
      <c r="E56" s="112">
        <v>28788</v>
      </c>
      <c r="F56" s="112" t="s">
        <v>122</v>
      </c>
      <c r="G56" s="49"/>
    </row>
    <row r="57" spans="1:7" ht="16.5" customHeight="1" thickBot="1" x14ac:dyDescent="0.25">
      <c r="A57" s="109" t="s">
        <v>391</v>
      </c>
      <c r="B57" s="106" t="s">
        <v>315</v>
      </c>
      <c r="C57" s="111" t="s">
        <v>340</v>
      </c>
      <c r="D57" s="112">
        <v>27298863.719999999</v>
      </c>
      <c r="E57" s="112">
        <v>27001707.469999999</v>
      </c>
      <c r="F57" s="112">
        <v>297156.25</v>
      </c>
      <c r="G57" s="49"/>
    </row>
    <row r="58" spans="1:7" ht="35.25" customHeight="1" thickBot="1" x14ac:dyDescent="0.25">
      <c r="A58" s="109" t="s">
        <v>292</v>
      </c>
      <c r="B58" s="106" t="s">
        <v>315</v>
      </c>
      <c r="C58" s="111" t="s">
        <v>339</v>
      </c>
      <c r="D58" s="112">
        <v>27298863.719999999</v>
      </c>
      <c r="E58" s="112">
        <v>27001707.469999999</v>
      </c>
      <c r="F58" s="112">
        <v>297156.25</v>
      </c>
      <c r="G58" s="49"/>
    </row>
    <row r="59" spans="1:7" ht="27" customHeight="1" thickBot="1" x14ac:dyDescent="0.25">
      <c r="A59" s="109" t="s">
        <v>293</v>
      </c>
      <c r="B59" s="106" t="s">
        <v>315</v>
      </c>
      <c r="C59" s="111" t="s">
        <v>338</v>
      </c>
      <c r="D59" s="112">
        <v>8558110.75</v>
      </c>
      <c r="E59" s="112">
        <v>8558110.75</v>
      </c>
      <c r="F59" s="112" t="s">
        <v>122</v>
      </c>
      <c r="G59" s="49"/>
    </row>
    <row r="60" spans="1:7" ht="26.25" customHeight="1" thickBot="1" x14ac:dyDescent="0.25">
      <c r="A60" s="109" t="s">
        <v>294</v>
      </c>
      <c r="B60" s="106" t="s">
        <v>315</v>
      </c>
      <c r="C60" s="111" t="s">
        <v>337</v>
      </c>
      <c r="D60" s="112">
        <v>7308800</v>
      </c>
      <c r="E60" s="112">
        <v>7308800</v>
      </c>
      <c r="F60" s="112" t="s">
        <v>122</v>
      </c>
      <c r="G60" s="49"/>
    </row>
    <row r="61" spans="1:7" ht="34.5" customHeight="1" thickBot="1" x14ac:dyDescent="0.25">
      <c r="A61" s="109" t="s">
        <v>295</v>
      </c>
      <c r="B61" s="106" t="s">
        <v>315</v>
      </c>
      <c r="C61" s="111" t="s">
        <v>336</v>
      </c>
      <c r="D61" s="112">
        <v>7308800</v>
      </c>
      <c r="E61" s="112">
        <v>7308800</v>
      </c>
      <c r="F61" s="112" t="s">
        <v>122</v>
      </c>
      <c r="G61" s="49"/>
    </row>
    <row r="62" spans="1:7" ht="27" customHeight="1" thickBot="1" x14ac:dyDescent="0.25">
      <c r="A62" s="109" t="s">
        <v>296</v>
      </c>
      <c r="B62" s="106" t="s">
        <v>315</v>
      </c>
      <c r="C62" s="111" t="s">
        <v>335</v>
      </c>
      <c r="D62" s="112">
        <v>1249310.75</v>
      </c>
      <c r="E62" s="112">
        <v>1249310.75</v>
      </c>
      <c r="F62" s="112" t="s">
        <v>122</v>
      </c>
      <c r="G62" s="49"/>
    </row>
    <row r="63" spans="1:7" ht="40.5" customHeight="1" thickBot="1" x14ac:dyDescent="0.25">
      <c r="A63" s="109" t="s">
        <v>297</v>
      </c>
      <c r="B63" s="106" t="s">
        <v>315</v>
      </c>
      <c r="C63" s="111" t="s">
        <v>334</v>
      </c>
      <c r="D63" s="112">
        <v>1249310.75</v>
      </c>
      <c r="E63" s="112">
        <v>1249310.75</v>
      </c>
      <c r="F63" s="112" t="s">
        <v>122</v>
      </c>
      <c r="G63" s="49"/>
    </row>
    <row r="64" spans="1:7" ht="39.75" customHeight="1" thickBot="1" x14ac:dyDescent="0.25">
      <c r="A64" s="109" t="s">
        <v>298</v>
      </c>
      <c r="B64" s="106" t="s">
        <v>315</v>
      </c>
      <c r="C64" s="111" t="s">
        <v>333</v>
      </c>
      <c r="D64" s="112">
        <v>17467768.420000002</v>
      </c>
      <c r="E64" s="112">
        <v>17225884.219999999</v>
      </c>
      <c r="F64" s="112">
        <v>241884.2</v>
      </c>
      <c r="G64" s="49"/>
    </row>
    <row r="65" spans="1:7" ht="28.5" customHeight="1" thickBot="1" x14ac:dyDescent="0.25">
      <c r="A65" s="109" t="s">
        <v>299</v>
      </c>
      <c r="B65" s="106" t="s">
        <v>315</v>
      </c>
      <c r="C65" s="111" t="s">
        <v>332</v>
      </c>
      <c r="D65" s="112">
        <v>16386858.15</v>
      </c>
      <c r="E65" s="112">
        <v>16144973.949999999</v>
      </c>
      <c r="F65" s="112">
        <v>241884.2</v>
      </c>
      <c r="G65" s="49"/>
    </row>
    <row r="66" spans="1:7" ht="36.75" customHeight="1" thickBot="1" x14ac:dyDescent="0.25">
      <c r="A66" s="109" t="s">
        <v>300</v>
      </c>
      <c r="B66" s="106" t="s">
        <v>315</v>
      </c>
      <c r="C66" s="111" t="s">
        <v>331</v>
      </c>
      <c r="D66" s="112">
        <v>16386858.15</v>
      </c>
      <c r="E66" s="112">
        <v>16144973.949999999</v>
      </c>
      <c r="F66" s="112">
        <v>241884.2</v>
      </c>
      <c r="G66" s="49"/>
    </row>
    <row r="67" spans="1:7" ht="16.5" customHeight="1" thickBot="1" x14ac:dyDescent="0.25">
      <c r="A67" s="109" t="s">
        <v>301</v>
      </c>
      <c r="B67" s="106" t="s">
        <v>315</v>
      </c>
      <c r="C67" s="111" t="s">
        <v>330</v>
      </c>
      <c r="D67" s="112">
        <v>1080910.27</v>
      </c>
      <c r="E67" s="112">
        <v>1080910.27</v>
      </c>
      <c r="F67" s="112" t="s">
        <v>122</v>
      </c>
      <c r="G67" s="49"/>
    </row>
    <row r="68" spans="1:7" ht="28.5" customHeight="1" thickBot="1" x14ac:dyDescent="0.25">
      <c r="A68" s="109" t="s">
        <v>302</v>
      </c>
      <c r="B68" s="106" t="s">
        <v>315</v>
      </c>
      <c r="C68" s="111" t="s">
        <v>329</v>
      </c>
      <c r="D68" s="112">
        <v>1080910.27</v>
      </c>
      <c r="E68" s="112">
        <v>1080910.27</v>
      </c>
      <c r="F68" s="112" t="s">
        <v>122</v>
      </c>
      <c r="G68" s="49"/>
    </row>
    <row r="69" spans="1:7" ht="26.25" customHeight="1" thickBot="1" x14ac:dyDescent="0.25">
      <c r="A69" s="109" t="s">
        <v>303</v>
      </c>
      <c r="B69" s="106" t="s">
        <v>315</v>
      </c>
      <c r="C69" s="111" t="s">
        <v>328</v>
      </c>
      <c r="D69" s="112">
        <v>115400</v>
      </c>
      <c r="E69" s="112">
        <v>92765.37</v>
      </c>
      <c r="F69" s="112">
        <v>22634.63</v>
      </c>
      <c r="G69" s="49"/>
    </row>
    <row r="70" spans="1:7" ht="45.75" thickBot="1" x14ac:dyDescent="0.25">
      <c r="A70" s="109" t="s">
        <v>304</v>
      </c>
      <c r="B70" s="106" t="s">
        <v>315</v>
      </c>
      <c r="C70" s="111" t="s">
        <v>327</v>
      </c>
      <c r="D70" s="112">
        <v>115400</v>
      </c>
      <c r="E70" s="112">
        <v>92765.37</v>
      </c>
      <c r="F70" s="112">
        <v>22634.63</v>
      </c>
      <c r="G70" s="49"/>
    </row>
    <row r="71" spans="1:7" ht="57" thickBot="1" x14ac:dyDescent="0.25">
      <c r="A71" s="109" t="s">
        <v>305</v>
      </c>
      <c r="B71" s="106" t="s">
        <v>315</v>
      </c>
      <c r="C71" s="111" t="s">
        <v>326</v>
      </c>
      <c r="D71" s="112">
        <v>115400</v>
      </c>
      <c r="E71" s="112">
        <v>92765.37</v>
      </c>
      <c r="F71" s="112">
        <v>22634.63</v>
      </c>
    </row>
    <row r="72" spans="1:7" ht="12.75" thickBot="1" x14ac:dyDescent="0.25">
      <c r="A72" s="109" t="s">
        <v>306</v>
      </c>
      <c r="B72" s="106" t="s">
        <v>315</v>
      </c>
      <c r="C72" s="111" t="s">
        <v>325</v>
      </c>
      <c r="D72" s="112">
        <v>1157584.55</v>
      </c>
      <c r="E72" s="112">
        <v>1124947.1299999999</v>
      </c>
      <c r="F72" s="112">
        <v>32637.42</v>
      </c>
    </row>
    <row r="73" spans="1:7" ht="57" thickBot="1" x14ac:dyDescent="0.25">
      <c r="A73" s="109" t="s">
        <v>307</v>
      </c>
      <c r="B73" s="106" t="s">
        <v>315</v>
      </c>
      <c r="C73" s="111" t="s">
        <v>324</v>
      </c>
      <c r="D73" s="112">
        <v>273025.49</v>
      </c>
      <c r="E73" s="112">
        <v>273025.40000000002</v>
      </c>
      <c r="F73" s="112">
        <v>0.09</v>
      </c>
    </row>
    <row r="74" spans="1:7" ht="68.25" thickBot="1" x14ac:dyDescent="0.25">
      <c r="A74" s="109" t="s">
        <v>308</v>
      </c>
      <c r="B74" s="106" t="s">
        <v>315</v>
      </c>
      <c r="C74" s="111" t="s">
        <v>323</v>
      </c>
      <c r="D74" s="112">
        <v>273025.49</v>
      </c>
      <c r="E74" s="112">
        <v>273025.40000000002</v>
      </c>
      <c r="F74" s="112">
        <v>0.09</v>
      </c>
    </row>
    <row r="75" spans="1:7" ht="23.25" thickBot="1" x14ac:dyDescent="0.25">
      <c r="A75" s="109" t="s">
        <v>309</v>
      </c>
      <c r="B75" s="106" t="s">
        <v>315</v>
      </c>
      <c r="C75" s="111" t="s">
        <v>322</v>
      </c>
      <c r="D75" s="112">
        <v>884559.06</v>
      </c>
      <c r="E75" s="112">
        <v>851921.73</v>
      </c>
      <c r="F75" s="112">
        <v>32637.33</v>
      </c>
    </row>
    <row r="76" spans="1:7" ht="22.5" x14ac:dyDescent="0.2">
      <c r="A76" s="109" t="s">
        <v>310</v>
      </c>
      <c r="B76" s="106" t="s">
        <v>315</v>
      </c>
      <c r="C76" s="111" t="s">
        <v>321</v>
      </c>
      <c r="D76" s="112">
        <v>884559.06</v>
      </c>
      <c r="E76" s="112">
        <v>851921.73</v>
      </c>
      <c r="F76" s="112">
        <v>32637.33</v>
      </c>
    </row>
    <row r="77" spans="1:7" x14ac:dyDescent="0.2">
      <c r="A77" s="49"/>
      <c r="B77" s="49"/>
      <c r="C77" s="49"/>
      <c r="D77" s="49"/>
      <c r="E77" s="49"/>
      <c r="F77" s="49"/>
    </row>
  </sheetData>
  <mergeCells count="11">
    <mergeCell ref="F6:F8"/>
    <mergeCell ref="A6:A8"/>
    <mergeCell ref="B6:B8"/>
    <mergeCell ref="C6:C8"/>
    <mergeCell ref="D6:D8"/>
    <mergeCell ref="E6:E8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88" zoomScaleNormal="100" workbookViewId="0">
      <selection activeCell="F16" sqref="F16"/>
    </sheetView>
  </sheetViews>
  <sheetFormatPr defaultRowHeight="12" x14ac:dyDescent="0.2"/>
  <cols>
    <col min="1" max="1" width="50.1640625" customWidth="1"/>
    <col min="2" max="2" width="10.1640625" customWidth="1"/>
    <col min="3" max="3" width="17.1640625" customWidth="1"/>
    <col min="4" max="4" width="16.5" customWidth="1"/>
    <col min="5" max="5" width="10.83203125" customWidth="1"/>
    <col min="6" max="6" width="19.83203125" customWidth="1"/>
    <col min="7" max="7" width="20.33203125" customWidth="1"/>
    <col min="8" max="8" width="15.6640625" customWidth="1"/>
  </cols>
  <sheetData>
    <row r="1" spans="1:8" x14ac:dyDescent="0.2">
      <c r="A1" s="132" t="s">
        <v>164</v>
      </c>
      <c r="B1" s="132"/>
      <c r="C1" s="132"/>
      <c r="D1" s="132"/>
      <c r="E1" s="132"/>
      <c r="F1" s="146"/>
      <c r="G1" s="146"/>
      <c r="H1" s="146"/>
    </row>
    <row r="2" spans="1:8" x14ac:dyDescent="0.2">
      <c r="A2" s="132" t="s">
        <v>123</v>
      </c>
      <c r="B2" s="132"/>
      <c r="C2" s="132"/>
      <c r="D2" s="132"/>
      <c r="E2" s="132"/>
      <c r="F2" s="146"/>
      <c r="G2" s="146"/>
      <c r="H2" s="146"/>
    </row>
    <row r="3" spans="1:8" x14ac:dyDescent="0.2">
      <c r="A3" s="132" t="s">
        <v>124</v>
      </c>
      <c r="B3" s="132"/>
      <c r="C3" s="132"/>
      <c r="D3" s="132"/>
      <c r="E3" s="132"/>
      <c r="F3" s="146"/>
      <c r="G3" s="146"/>
      <c r="H3" s="146"/>
    </row>
    <row r="4" spans="1:8" x14ac:dyDescent="0.2">
      <c r="A4" s="134"/>
      <c r="B4" s="134"/>
      <c r="C4" s="134"/>
      <c r="D4" s="134"/>
      <c r="E4" s="134"/>
      <c r="F4" s="4"/>
      <c r="G4" s="132" t="s">
        <v>476</v>
      </c>
      <c r="H4" s="132"/>
    </row>
    <row r="5" spans="1:8" x14ac:dyDescent="0.2">
      <c r="A5" s="134"/>
      <c r="B5" s="134"/>
      <c r="C5" s="134"/>
      <c r="D5" s="134"/>
      <c r="E5" s="134"/>
      <c r="F5" s="4"/>
    </row>
    <row r="6" spans="1:8" x14ac:dyDescent="0.2">
      <c r="A6" s="4"/>
      <c r="B6" s="4"/>
      <c r="C6" s="4"/>
      <c r="D6" s="4"/>
      <c r="E6" s="4"/>
      <c r="F6" s="4"/>
    </row>
    <row r="7" spans="1:8" x14ac:dyDescent="0.2">
      <c r="A7" s="4"/>
      <c r="B7" s="4"/>
      <c r="C7" s="4"/>
      <c r="D7" s="4"/>
      <c r="E7" s="4"/>
      <c r="F7" s="4"/>
    </row>
    <row r="8" spans="1:8" x14ac:dyDescent="0.2">
      <c r="A8" s="143" t="s">
        <v>252</v>
      </c>
      <c r="B8" s="143"/>
      <c r="C8" s="143"/>
      <c r="D8" s="143"/>
      <c r="E8" s="143"/>
      <c r="F8" s="144"/>
      <c r="G8" s="145"/>
      <c r="H8" s="145"/>
    </row>
    <row r="9" spans="1:8" x14ac:dyDescent="0.2">
      <c r="A9" s="145"/>
      <c r="B9" s="145"/>
      <c r="C9" s="145"/>
      <c r="D9" s="145"/>
      <c r="E9" s="145"/>
      <c r="F9" s="145"/>
      <c r="G9" s="145"/>
      <c r="H9" s="145"/>
    </row>
    <row r="10" spans="1:8" x14ac:dyDescent="0.2">
      <c r="A10" s="145"/>
      <c r="B10" s="145"/>
      <c r="C10" s="145"/>
      <c r="D10" s="145"/>
      <c r="E10" s="145"/>
      <c r="F10" s="145"/>
      <c r="G10" s="145"/>
      <c r="H10" s="145"/>
    </row>
    <row r="11" spans="1:8" x14ac:dyDescent="0.2">
      <c r="A11" s="49"/>
      <c r="B11" s="49"/>
      <c r="C11" s="49"/>
      <c r="D11" s="49"/>
      <c r="E11" s="49"/>
      <c r="F11" s="49"/>
      <c r="G11" s="49"/>
      <c r="H11" s="49"/>
    </row>
    <row r="12" spans="1:8" ht="36" customHeight="1" thickBot="1" x14ac:dyDescent="0.25">
      <c r="A12" s="50" t="s">
        <v>6</v>
      </c>
      <c r="B12" s="5" t="s">
        <v>125</v>
      </c>
      <c r="C12" s="5" t="s">
        <v>126</v>
      </c>
      <c r="D12" s="5" t="s">
        <v>127</v>
      </c>
      <c r="E12" s="5" t="s">
        <v>8</v>
      </c>
      <c r="F12" s="5" t="s">
        <v>483</v>
      </c>
      <c r="G12" s="5" t="s">
        <v>484</v>
      </c>
      <c r="H12" s="5" t="s">
        <v>147</v>
      </c>
    </row>
    <row r="13" spans="1:8" ht="36.75" customHeight="1" x14ac:dyDescent="0.2">
      <c r="A13" s="125" t="s">
        <v>393</v>
      </c>
      <c r="B13" s="117">
        <v>926</v>
      </c>
      <c r="C13" s="107"/>
      <c r="D13" s="108"/>
      <c r="E13" s="108"/>
      <c r="F13" s="108">
        <f>SUM(F14+F44+F49+F53+F74+F87)</f>
        <v>30044688.239999998</v>
      </c>
      <c r="G13" s="108">
        <f>SUM(G14+G44+G49+G53+G74+G87)</f>
        <v>29485668.629999999</v>
      </c>
      <c r="H13" s="52">
        <f t="shared" ref="H13:H26" si="0">SUM(G13/F13*100)</f>
        <v>98.139372905005715</v>
      </c>
    </row>
    <row r="14" spans="1:8" ht="12.75" x14ac:dyDescent="0.2">
      <c r="A14" s="126" t="s">
        <v>394</v>
      </c>
      <c r="B14" s="128">
        <v>926</v>
      </c>
      <c r="C14" s="115" t="s">
        <v>128</v>
      </c>
      <c r="D14" s="129"/>
      <c r="E14" s="129"/>
      <c r="F14" s="129">
        <f>SUM(F15+F24+F26+F27+F29+F31+F38+F40+F43)</f>
        <v>4757951.5699999994</v>
      </c>
      <c r="G14" s="130">
        <f>SUM(G15+G24+G26+G27+G29+G38+G40+G43)</f>
        <v>4594215.32</v>
      </c>
      <c r="H14" s="52">
        <f t="shared" si="0"/>
        <v>96.558681869895551</v>
      </c>
    </row>
    <row r="15" spans="1:8" ht="51" customHeight="1" x14ac:dyDescent="0.2">
      <c r="A15" s="127" t="s">
        <v>395</v>
      </c>
      <c r="B15" s="124" t="s">
        <v>396</v>
      </c>
      <c r="C15" s="118" t="s">
        <v>129</v>
      </c>
      <c r="D15" s="119"/>
      <c r="E15" s="119"/>
      <c r="F15" s="119">
        <f>SUM(F16+F19+F21)</f>
        <v>3607323.19</v>
      </c>
      <c r="G15" s="119">
        <f>SUM(G16+G19+G21)</f>
        <v>3519854.81</v>
      </c>
      <c r="H15" s="52">
        <f t="shared" si="0"/>
        <v>97.575255240714938</v>
      </c>
    </row>
    <row r="16" spans="1:8" ht="58.5" customHeight="1" x14ac:dyDescent="0.2">
      <c r="A16" s="127" t="s">
        <v>86</v>
      </c>
      <c r="B16" s="124" t="s">
        <v>396</v>
      </c>
      <c r="C16" s="118" t="s">
        <v>129</v>
      </c>
      <c r="D16" s="119" t="s">
        <v>87</v>
      </c>
      <c r="E16" s="119"/>
      <c r="F16" s="119">
        <f>SUM(F17+F18+F20)</f>
        <v>3558649.54</v>
      </c>
      <c r="G16" s="119">
        <f>SUM(G17+G18+G20)</f>
        <v>3471181.16</v>
      </c>
      <c r="H16" s="52">
        <f t="shared" si="0"/>
        <v>97.542090643744601</v>
      </c>
    </row>
    <row r="17" spans="1:8" ht="92.25" customHeight="1" x14ac:dyDescent="0.2">
      <c r="A17" s="127" t="s">
        <v>397</v>
      </c>
      <c r="B17" s="124" t="s">
        <v>396</v>
      </c>
      <c r="C17" s="118" t="s">
        <v>129</v>
      </c>
      <c r="D17" s="119" t="s">
        <v>87</v>
      </c>
      <c r="E17" s="119">
        <v>100</v>
      </c>
      <c r="F17" s="119">
        <v>2837111.3</v>
      </c>
      <c r="G17" s="119">
        <v>2834751.92</v>
      </c>
      <c r="H17" s="52">
        <f t="shared" si="0"/>
        <v>99.916838652047247</v>
      </c>
    </row>
    <row r="18" spans="1:8" ht="58.5" customHeight="1" x14ac:dyDescent="0.2">
      <c r="A18" s="127" t="s">
        <v>398</v>
      </c>
      <c r="B18" s="124" t="s">
        <v>396</v>
      </c>
      <c r="C18" s="118" t="s">
        <v>129</v>
      </c>
      <c r="D18" s="119" t="s">
        <v>87</v>
      </c>
      <c r="E18" s="119">
        <v>200</v>
      </c>
      <c r="F18" s="119">
        <v>631516.24</v>
      </c>
      <c r="G18" s="119">
        <v>547070.24</v>
      </c>
      <c r="H18" s="52">
        <f t="shared" si="0"/>
        <v>86.628055677554698</v>
      </c>
    </row>
    <row r="19" spans="1:8" ht="60.75" customHeight="1" x14ac:dyDescent="0.2">
      <c r="A19" s="127" t="s">
        <v>399</v>
      </c>
      <c r="B19" s="124" t="s">
        <v>396</v>
      </c>
      <c r="C19" s="118" t="s">
        <v>129</v>
      </c>
      <c r="D19" s="119" t="s">
        <v>400</v>
      </c>
      <c r="E19" s="119">
        <v>500</v>
      </c>
      <c r="F19" s="119">
        <v>573.65</v>
      </c>
      <c r="G19" s="119">
        <v>573.65</v>
      </c>
      <c r="H19" s="52">
        <f t="shared" si="0"/>
        <v>100</v>
      </c>
    </row>
    <row r="20" spans="1:8" ht="45" customHeight="1" x14ac:dyDescent="0.2">
      <c r="A20" s="127" t="s">
        <v>401</v>
      </c>
      <c r="B20" s="124" t="s">
        <v>396</v>
      </c>
      <c r="C20" s="118" t="s">
        <v>129</v>
      </c>
      <c r="D20" s="119" t="s">
        <v>87</v>
      </c>
      <c r="E20" s="119">
        <v>800</v>
      </c>
      <c r="F20" s="119">
        <v>90022</v>
      </c>
      <c r="G20" s="119">
        <v>89359</v>
      </c>
      <c r="H20" s="52">
        <f t="shared" si="0"/>
        <v>99.263513363400051</v>
      </c>
    </row>
    <row r="21" spans="1:8" ht="24.75" customHeight="1" x14ac:dyDescent="0.2">
      <c r="A21" s="127" t="s">
        <v>473</v>
      </c>
      <c r="B21" s="124" t="s">
        <v>396</v>
      </c>
      <c r="C21" s="118" t="s">
        <v>129</v>
      </c>
      <c r="D21" s="119" t="s">
        <v>93</v>
      </c>
      <c r="E21" s="119"/>
      <c r="F21" s="119">
        <f>SUM(F22)</f>
        <v>48100</v>
      </c>
      <c r="G21" s="119">
        <f>SUM(G22)</f>
        <v>48100</v>
      </c>
      <c r="H21" s="52">
        <f t="shared" si="0"/>
        <v>100</v>
      </c>
    </row>
    <row r="22" spans="1:8" ht="69.75" customHeight="1" x14ac:dyDescent="0.2">
      <c r="A22" s="127" t="s">
        <v>94</v>
      </c>
      <c r="B22" s="124" t="s">
        <v>396</v>
      </c>
      <c r="C22" s="118" t="s">
        <v>129</v>
      </c>
      <c r="D22" s="119" t="s">
        <v>95</v>
      </c>
      <c r="E22" s="119"/>
      <c r="F22" s="119">
        <f>SUM(F23)</f>
        <v>48100</v>
      </c>
      <c r="G22" s="119">
        <f>SUM(G23)</f>
        <v>48100</v>
      </c>
      <c r="H22" s="52">
        <f t="shared" si="0"/>
        <v>100</v>
      </c>
    </row>
    <row r="23" spans="1:8" ht="53.25" customHeight="1" x14ac:dyDescent="0.2">
      <c r="A23" s="127" t="s">
        <v>474</v>
      </c>
      <c r="B23" s="124" t="s">
        <v>396</v>
      </c>
      <c r="C23" s="118" t="s">
        <v>129</v>
      </c>
      <c r="D23" s="119" t="s">
        <v>97</v>
      </c>
      <c r="E23" s="119">
        <v>200</v>
      </c>
      <c r="F23" s="119">
        <v>48100</v>
      </c>
      <c r="G23" s="119">
        <v>48100</v>
      </c>
      <c r="H23" s="52">
        <f t="shared" si="0"/>
        <v>100</v>
      </c>
    </row>
    <row r="24" spans="1:8" ht="38.25" customHeight="1" x14ac:dyDescent="0.2">
      <c r="A24" s="127" t="s">
        <v>88</v>
      </c>
      <c r="B24" s="124" t="s">
        <v>396</v>
      </c>
      <c r="C24" s="118" t="s">
        <v>130</v>
      </c>
      <c r="D24" s="119" t="s">
        <v>89</v>
      </c>
      <c r="E24" s="119"/>
      <c r="F24" s="119">
        <f>SUM(F25)</f>
        <v>959257.7</v>
      </c>
      <c r="G24" s="119">
        <f>SUM(G25)</f>
        <v>936249.72</v>
      </c>
      <c r="H24" s="52">
        <f t="shared" si="0"/>
        <v>97.60148081167344</v>
      </c>
    </row>
    <row r="25" spans="1:8" ht="48.75" customHeight="1" x14ac:dyDescent="0.2">
      <c r="A25" s="127" t="s">
        <v>402</v>
      </c>
      <c r="B25" s="124" t="s">
        <v>396</v>
      </c>
      <c r="C25" s="118" t="s">
        <v>130</v>
      </c>
      <c r="D25" s="119" t="s">
        <v>89</v>
      </c>
      <c r="E25" s="119">
        <v>100</v>
      </c>
      <c r="F25" s="119">
        <v>959257.7</v>
      </c>
      <c r="G25" s="119">
        <v>936249.72</v>
      </c>
      <c r="H25" s="52">
        <f t="shared" si="0"/>
        <v>97.60148081167344</v>
      </c>
    </row>
    <row r="26" spans="1:8" ht="32.25" customHeight="1" x14ac:dyDescent="0.2">
      <c r="A26" s="127" t="s">
        <v>403</v>
      </c>
      <c r="B26" s="124" t="s">
        <v>396</v>
      </c>
      <c r="C26" s="118" t="s">
        <v>243</v>
      </c>
      <c r="D26" s="119" t="s">
        <v>404</v>
      </c>
      <c r="E26" s="119">
        <v>500</v>
      </c>
      <c r="F26" s="119">
        <v>51027.56</v>
      </c>
      <c r="G26" s="119">
        <v>51027.56</v>
      </c>
      <c r="H26" s="52">
        <f t="shared" si="0"/>
        <v>100</v>
      </c>
    </row>
    <row r="27" spans="1:8" ht="33.75" customHeight="1" x14ac:dyDescent="0.2">
      <c r="A27" s="127" t="s">
        <v>90</v>
      </c>
      <c r="B27" s="124" t="s">
        <v>396</v>
      </c>
      <c r="C27" s="118" t="s">
        <v>131</v>
      </c>
      <c r="D27" s="119" t="s">
        <v>91</v>
      </c>
      <c r="E27" s="119"/>
      <c r="F27" s="119">
        <v>10000</v>
      </c>
      <c r="G27" s="119"/>
      <c r="H27" s="52" t="s">
        <v>408</v>
      </c>
    </row>
    <row r="28" spans="1:8" ht="82.5" customHeight="1" x14ac:dyDescent="0.2">
      <c r="A28" s="127" t="s">
        <v>405</v>
      </c>
      <c r="B28" s="124" t="s">
        <v>396</v>
      </c>
      <c r="C28" s="118" t="s">
        <v>131</v>
      </c>
      <c r="D28" s="119" t="s">
        <v>91</v>
      </c>
      <c r="E28" s="119">
        <v>200</v>
      </c>
      <c r="F28" s="119">
        <v>10000</v>
      </c>
      <c r="G28" s="119"/>
      <c r="H28" s="52" t="s">
        <v>408</v>
      </c>
    </row>
    <row r="29" spans="1:8" ht="22.5" x14ac:dyDescent="0.2">
      <c r="A29" s="127" t="s">
        <v>406</v>
      </c>
      <c r="B29" s="124" t="s">
        <v>396</v>
      </c>
      <c r="C29" s="118" t="s">
        <v>132</v>
      </c>
      <c r="D29" s="119" t="s">
        <v>105</v>
      </c>
      <c r="E29" s="119"/>
      <c r="F29" s="119">
        <v>59358.12</v>
      </c>
      <c r="G29" s="119">
        <f>SUM(G30)</f>
        <v>43183.23</v>
      </c>
      <c r="H29" s="52">
        <f>SUM(G29/F29*100)</f>
        <v>72.750333063109139</v>
      </c>
    </row>
    <row r="30" spans="1:8" ht="45" x14ac:dyDescent="0.2">
      <c r="A30" s="127" t="s">
        <v>398</v>
      </c>
      <c r="B30" s="124" t="s">
        <v>396</v>
      </c>
      <c r="C30" s="118" t="s">
        <v>132</v>
      </c>
      <c r="D30" s="119" t="s">
        <v>105</v>
      </c>
      <c r="E30" s="119">
        <v>200</v>
      </c>
      <c r="F30" s="119">
        <v>59358.12</v>
      </c>
      <c r="G30" s="119">
        <v>43183.23</v>
      </c>
      <c r="H30" s="52">
        <f>SUM(G30/F30*100)</f>
        <v>72.750333063109139</v>
      </c>
    </row>
    <row r="31" spans="1:8" ht="123.75" x14ac:dyDescent="0.2">
      <c r="A31" s="127" t="s">
        <v>407</v>
      </c>
      <c r="B31" s="124" t="s">
        <v>396</v>
      </c>
      <c r="C31" s="118" t="s">
        <v>132</v>
      </c>
      <c r="D31" s="119" t="s">
        <v>107</v>
      </c>
      <c r="E31" s="119">
        <v>800</v>
      </c>
      <c r="F31" s="119">
        <v>3000</v>
      </c>
      <c r="G31" s="119" t="s">
        <v>408</v>
      </c>
      <c r="H31" s="52" t="s">
        <v>408</v>
      </c>
    </row>
    <row r="32" spans="1:8" ht="12.75" x14ac:dyDescent="0.2">
      <c r="A32" s="127"/>
      <c r="B32" s="124" t="s">
        <v>396</v>
      </c>
      <c r="C32" s="118" t="s">
        <v>132</v>
      </c>
      <c r="D32" s="119" t="s">
        <v>112</v>
      </c>
      <c r="E32" s="119">
        <v>200</v>
      </c>
      <c r="F32" s="119" t="s">
        <v>408</v>
      </c>
      <c r="G32" s="119" t="s">
        <v>408</v>
      </c>
      <c r="H32" s="52" t="s">
        <v>408</v>
      </c>
    </row>
    <row r="33" spans="1:8" ht="135" x14ac:dyDescent="0.2">
      <c r="A33" s="127" t="s">
        <v>108</v>
      </c>
      <c r="B33" s="124" t="s">
        <v>396</v>
      </c>
      <c r="C33" s="118" t="s">
        <v>132</v>
      </c>
      <c r="D33" s="119" t="s">
        <v>107</v>
      </c>
      <c r="E33" s="119">
        <v>800</v>
      </c>
      <c r="F33" s="119"/>
      <c r="G33" s="119"/>
      <c r="H33" s="52"/>
    </row>
    <row r="34" spans="1:8" ht="33.75" x14ac:dyDescent="0.2">
      <c r="A34" s="127" t="s">
        <v>92</v>
      </c>
      <c r="B34" s="124" t="s">
        <v>396</v>
      </c>
      <c r="C34" s="118" t="s">
        <v>129</v>
      </c>
      <c r="D34" s="119" t="s">
        <v>93</v>
      </c>
      <c r="E34" s="119"/>
      <c r="F34" s="119" t="s">
        <v>408</v>
      </c>
      <c r="G34" s="119" t="s">
        <v>408</v>
      </c>
      <c r="H34" s="52"/>
    </row>
    <row r="35" spans="1:8" ht="22.5" x14ac:dyDescent="0.2">
      <c r="A35" s="127" t="s">
        <v>94</v>
      </c>
      <c r="B35" s="124" t="s">
        <v>396</v>
      </c>
      <c r="C35" s="118" t="s">
        <v>129</v>
      </c>
      <c r="D35" s="119" t="s">
        <v>95</v>
      </c>
      <c r="E35" s="119"/>
      <c r="F35" s="119" t="s">
        <v>408</v>
      </c>
      <c r="G35" s="119" t="s">
        <v>408</v>
      </c>
      <c r="H35" s="57" t="s">
        <v>408</v>
      </c>
    </row>
    <row r="36" spans="1:8" ht="22.5" x14ac:dyDescent="0.2">
      <c r="A36" s="127" t="s">
        <v>96</v>
      </c>
      <c r="B36" s="124" t="s">
        <v>396</v>
      </c>
      <c r="C36" s="118" t="s">
        <v>129</v>
      </c>
      <c r="D36" s="119" t="s">
        <v>97</v>
      </c>
      <c r="E36" s="119"/>
      <c r="F36" s="119" t="s">
        <v>408</v>
      </c>
      <c r="G36" s="119" t="s">
        <v>408</v>
      </c>
      <c r="H36" s="57" t="s">
        <v>408</v>
      </c>
    </row>
    <row r="37" spans="1:8" ht="33.75" x14ac:dyDescent="0.2">
      <c r="A37" s="127" t="s">
        <v>409</v>
      </c>
      <c r="B37" s="124" t="s">
        <v>396</v>
      </c>
      <c r="C37" s="118" t="s">
        <v>129</v>
      </c>
      <c r="D37" s="119" t="s">
        <v>97</v>
      </c>
      <c r="E37" s="119">
        <v>200</v>
      </c>
      <c r="F37" s="119" t="s">
        <v>408</v>
      </c>
      <c r="G37" s="119" t="s">
        <v>408</v>
      </c>
      <c r="H37" s="52" t="s">
        <v>408</v>
      </c>
    </row>
    <row r="38" spans="1:8" ht="12.75" customHeight="1" x14ac:dyDescent="0.2">
      <c r="A38" s="127" t="s">
        <v>410</v>
      </c>
      <c r="B38" s="124" t="s">
        <v>396</v>
      </c>
      <c r="C38" s="118" t="s">
        <v>132</v>
      </c>
      <c r="D38" s="119" t="s">
        <v>110</v>
      </c>
      <c r="E38" s="119"/>
      <c r="F38" s="119">
        <v>5000</v>
      </c>
      <c r="G38" s="119"/>
      <c r="H38" s="52" t="s">
        <v>408</v>
      </c>
    </row>
    <row r="39" spans="1:8" ht="56.25" x14ac:dyDescent="0.2">
      <c r="A39" s="127" t="s">
        <v>411</v>
      </c>
      <c r="B39" s="124" t="s">
        <v>396</v>
      </c>
      <c r="C39" s="118" t="s">
        <v>132</v>
      </c>
      <c r="D39" s="119" t="s">
        <v>110</v>
      </c>
      <c r="E39" s="119">
        <v>200</v>
      </c>
      <c r="F39" s="119">
        <v>5000</v>
      </c>
      <c r="G39" s="119"/>
      <c r="H39" s="52" t="s">
        <v>408</v>
      </c>
    </row>
    <row r="40" spans="1:8" ht="33.75" x14ac:dyDescent="0.2">
      <c r="A40" s="127" t="s">
        <v>412</v>
      </c>
      <c r="B40" s="124" t="s">
        <v>396</v>
      </c>
      <c r="C40" s="118" t="s">
        <v>132</v>
      </c>
      <c r="D40" s="119" t="s">
        <v>112</v>
      </c>
      <c r="E40" s="119"/>
      <c r="F40" s="119">
        <v>19085</v>
      </c>
      <c r="G40" s="119"/>
      <c r="H40" s="52">
        <f t="shared" ref="H40:H47" si="1">SUM(G40/F40*100)</f>
        <v>0</v>
      </c>
    </row>
    <row r="41" spans="1:8" ht="12.75" customHeight="1" x14ac:dyDescent="0.2">
      <c r="A41" s="127" t="s">
        <v>413</v>
      </c>
      <c r="B41" s="124" t="s">
        <v>396</v>
      </c>
      <c r="C41" s="118" t="s">
        <v>132</v>
      </c>
      <c r="D41" s="119" t="s">
        <v>112</v>
      </c>
      <c r="E41" s="119">
        <v>200</v>
      </c>
      <c r="F41" s="119">
        <v>19085</v>
      </c>
      <c r="G41" s="119"/>
      <c r="H41" s="52">
        <f t="shared" si="1"/>
        <v>0</v>
      </c>
    </row>
    <row r="42" spans="1:8" ht="33.75" x14ac:dyDescent="0.2">
      <c r="A42" s="127" t="s">
        <v>414</v>
      </c>
      <c r="B42" s="124" t="s">
        <v>396</v>
      </c>
      <c r="C42" s="118" t="s">
        <v>132</v>
      </c>
      <c r="D42" s="119" t="s">
        <v>114</v>
      </c>
      <c r="E42" s="119"/>
      <c r="F42" s="119">
        <f>SUM(F43)</f>
        <v>43900</v>
      </c>
      <c r="G42" s="119">
        <f>SUM(G43)</f>
        <v>43900</v>
      </c>
      <c r="H42" s="52">
        <f t="shared" si="1"/>
        <v>100</v>
      </c>
    </row>
    <row r="43" spans="1:8" ht="56.25" x14ac:dyDescent="0.2">
      <c r="A43" s="127" t="s">
        <v>415</v>
      </c>
      <c r="B43" s="124" t="s">
        <v>396</v>
      </c>
      <c r="C43" s="118" t="s">
        <v>132</v>
      </c>
      <c r="D43" s="119" t="s">
        <v>114</v>
      </c>
      <c r="E43" s="119">
        <v>200</v>
      </c>
      <c r="F43" s="119">
        <v>43900</v>
      </c>
      <c r="G43" s="119">
        <v>43900</v>
      </c>
      <c r="H43" s="52">
        <f t="shared" si="1"/>
        <v>100</v>
      </c>
    </row>
    <row r="44" spans="1:8" ht="12.75" x14ac:dyDescent="0.2">
      <c r="A44" s="127" t="s">
        <v>416</v>
      </c>
      <c r="B44" s="124" t="s">
        <v>396</v>
      </c>
      <c r="C44" s="118" t="s">
        <v>133</v>
      </c>
      <c r="D44" s="119"/>
      <c r="E44" s="119"/>
      <c r="F44" s="119">
        <f t="shared" ref="F44:G46" si="2">SUM(F45)</f>
        <v>115400</v>
      </c>
      <c r="G44" s="119">
        <f t="shared" si="2"/>
        <v>92765.37</v>
      </c>
      <c r="H44" s="52">
        <f t="shared" si="1"/>
        <v>80.385935875216632</v>
      </c>
    </row>
    <row r="45" spans="1:8" ht="12.75" x14ac:dyDescent="0.2">
      <c r="A45" s="127" t="s">
        <v>134</v>
      </c>
      <c r="B45" s="124" t="s">
        <v>396</v>
      </c>
      <c r="C45" s="118" t="s">
        <v>135</v>
      </c>
      <c r="D45" s="119"/>
      <c r="E45" s="119"/>
      <c r="F45" s="119">
        <f t="shared" si="2"/>
        <v>115400</v>
      </c>
      <c r="G45" s="119">
        <f t="shared" si="2"/>
        <v>92765.37</v>
      </c>
      <c r="H45" s="52">
        <f t="shared" si="1"/>
        <v>80.385935875216632</v>
      </c>
    </row>
    <row r="46" spans="1:8" ht="67.5" x14ac:dyDescent="0.2">
      <c r="A46" s="127" t="s">
        <v>118</v>
      </c>
      <c r="B46" s="124" t="s">
        <v>396</v>
      </c>
      <c r="C46" s="118" t="s">
        <v>135</v>
      </c>
      <c r="D46" s="119" t="s">
        <v>119</v>
      </c>
      <c r="E46" s="119"/>
      <c r="F46" s="119">
        <f t="shared" si="2"/>
        <v>115400</v>
      </c>
      <c r="G46" s="119">
        <f t="shared" si="2"/>
        <v>92765.37</v>
      </c>
      <c r="H46" s="52">
        <f t="shared" si="1"/>
        <v>80.385935875216632</v>
      </c>
    </row>
    <row r="47" spans="1:8" ht="112.5" x14ac:dyDescent="0.2">
      <c r="A47" s="127" t="s">
        <v>417</v>
      </c>
      <c r="B47" s="124" t="s">
        <v>396</v>
      </c>
      <c r="C47" s="118" t="s">
        <v>135</v>
      </c>
      <c r="D47" s="119" t="s">
        <v>119</v>
      </c>
      <c r="E47" s="119">
        <v>100</v>
      </c>
      <c r="F47" s="119">
        <v>115400</v>
      </c>
      <c r="G47" s="119">
        <v>92765.37</v>
      </c>
      <c r="H47" s="52">
        <f t="shared" si="1"/>
        <v>80.385935875216632</v>
      </c>
    </row>
    <row r="48" spans="1:8" ht="78.75" x14ac:dyDescent="0.2">
      <c r="A48" s="127" t="s">
        <v>418</v>
      </c>
      <c r="B48" s="124" t="s">
        <v>396</v>
      </c>
      <c r="C48" s="118" t="s">
        <v>135</v>
      </c>
      <c r="D48" s="119" t="s">
        <v>119</v>
      </c>
      <c r="E48" s="119">
        <v>200</v>
      </c>
      <c r="F48" s="119"/>
      <c r="G48" s="119" t="s">
        <v>408</v>
      </c>
      <c r="H48" s="52" t="s">
        <v>408</v>
      </c>
    </row>
    <row r="49" spans="1:8" ht="22.5" x14ac:dyDescent="0.2">
      <c r="A49" s="127" t="s">
        <v>419</v>
      </c>
      <c r="B49" s="124" t="s">
        <v>396</v>
      </c>
      <c r="C49" s="118" t="s">
        <v>136</v>
      </c>
      <c r="D49" s="119"/>
      <c r="E49" s="119"/>
      <c r="F49" s="119">
        <f t="shared" ref="F49:G51" si="3">SUM(F50)</f>
        <v>294000</v>
      </c>
      <c r="G49" s="119">
        <f t="shared" si="3"/>
        <v>294000</v>
      </c>
      <c r="H49" s="52">
        <f t="shared" ref="H49:H58" si="4">SUM(G49/F49*100)</f>
        <v>100</v>
      </c>
    </row>
    <row r="50" spans="1:8" ht="12.75" x14ac:dyDescent="0.2">
      <c r="A50" s="127" t="s">
        <v>137</v>
      </c>
      <c r="B50" s="124" t="s">
        <v>396</v>
      </c>
      <c r="C50" s="118" t="s">
        <v>138</v>
      </c>
      <c r="D50" s="119"/>
      <c r="E50" s="119"/>
      <c r="F50" s="119">
        <f t="shared" si="3"/>
        <v>294000</v>
      </c>
      <c r="G50" s="119">
        <f t="shared" si="3"/>
        <v>294000</v>
      </c>
      <c r="H50" s="52">
        <f t="shared" si="4"/>
        <v>100</v>
      </c>
    </row>
    <row r="51" spans="1:8" ht="22.5" x14ac:dyDescent="0.2">
      <c r="A51" s="127" t="s">
        <v>15</v>
      </c>
      <c r="B51" s="124" t="s">
        <v>396</v>
      </c>
      <c r="C51" s="118" t="s">
        <v>138</v>
      </c>
      <c r="D51" s="119" t="s">
        <v>16</v>
      </c>
      <c r="E51" s="119"/>
      <c r="F51" s="119">
        <f t="shared" si="3"/>
        <v>294000</v>
      </c>
      <c r="G51" s="119">
        <f t="shared" si="3"/>
        <v>294000</v>
      </c>
      <c r="H51" s="52">
        <f t="shared" si="4"/>
        <v>100</v>
      </c>
    </row>
    <row r="52" spans="1:8" ht="33.75" x14ac:dyDescent="0.2">
      <c r="A52" s="127" t="s">
        <v>420</v>
      </c>
      <c r="B52" s="124" t="s">
        <v>396</v>
      </c>
      <c r="C52" s="118" t="s">
        <v>138</v>
      </c>
      <c r="D52" s="119" t="s">
        <v>16</v>
      </c>
      <c r="E52" s="119">
        <v>200</v>
      </c>
      <c r="F52" s="119">
        <v>294000</v>
      </c>
      <c r="G52" s="119">
        <v>294000</v>
      </c>
      <c r="H52" s="52">
        <f t="shared" si="4"/>
        <v>100</v>
      </c>
    </row>
    <row r="53" spans="1:8" ht="12.75" x14ac:dyDescent="0.2">
      <c r="A53" s="127" t="s">
        <v>421</v>
      </c>
      <c r="B53" s="124" t="s">
        <v>396</v>
      </c>
      <c r="C53" s="118" t="s">
        <v>139</v>
      </c>
      <c r="D53" s="119"/>
      <c r="E53" s="119"/>
      <c r="F53" s="119">
        <f>SUM(F54)</f>
        <v>19634239.199999999</v>
      </c>
      <c r="G53" s="119">
        <f>SUM(G54)</f>
        <v>19273166.469999999</v>
      </c>
      <c r="H53" s="52">
        <f t="shared" si="4"/>
        <v>98.161004730959974</v>
      </c>
    </row>
    <row r="54" spans="1:8" ht="12.75" x14ac:dyDescent="0.2">
      <c r="A54" s="127" t="s">
        <v>140</v>
      </c>
      <c r="B54" s="124" t="s">
        <v>396</v>
      </c>
      <c r="C54" s="118" t="s">
        <v>141</v>
      </c>
      <c r="D54" s="119"/>
      <c r="E54" s="119"/>
      <c r="F54" s="119">
        <f>SUM(F55+F57+F59+F61+F63+F67+F70+F72)</f>
        <v>19634239.199999999</v>
      </c>
      <c r="G54" s="119">
        <f>SUM(G55+G57+G59+G61+G63+G67+G70+G72)</f>
        <v>19273166.469999999</v>
      </c>
      <c r="H54" s="52">
        <f t="shared" si="4"/>
        <v>98.161004730959974</v>
      </c>
    </row>
    <row r="55" spans="1:8" ht="12.75" x14ac:dyDescent="0.2">
      <c r="A55" s="127" t="s">
        <v>23</v>
      </c>
      <c r="B55" s="124" t="s">
        <v>396</v>
      </c>
      <c r="C55" s="118" t="s">
        <v>141</v>
      </c>
      <c r="D55" s="119" t="s">
        <v>24</v>
      </c>
      <c r="E55" s="119"/>
      <c r="F55" s="119">
        <v>900000</v>
      </c>
      <c r="G55" s="119">
        <f>SUM(G56)</f>
        <v>847114.5</v>
      </c>
      <c r="H55" s="52">
        <f t="shared" si="4"/>
        <v>94.123833333333323</v>
      </c>
    </row>
    <row r="56" spans="1:8" ht="33.75" x14ac:dyDescent="0.2">
      <c r="A56" s="127" t="s">
        <v>422</v>
      </c>
      <c r="B56" s="124" t="s">
        <v>396</v>
      </c>
      <c r="C56" s="118" t="s">
        <v>141</v>
      </c>
      <c r="D56" s="119" t="s">
        <v>24</v>
      </c>
      <c r="E56" s="119">
        <v>200</v>
      </c>
      <c r="F56" s="119">
        <v>900000</v>
      </c>
      <c r="G56" s="119">
        <v>847114.5</v>
      </c>
      <c r="H56" s="52">
        <f t="shared" si="4"/>
        <v>94.123833333333323</v>
      </c>
    </row>
    <row r="57" spans="1:8" ht="12.75" x14ac:dyDescent="0.2">
      <c r="A57" s="127" t="s">
        <v>423</v>
      </c>
      <c r="B57" s="124" t="s">
        <v>396</v>
      </c>
      <c r="C57" s="118" t="s">
        <v>141</v>
      </c>
      <c r="D57" s="119" t="s">
        <v>30</v>
      </c>
      <c r="E57" s="119"/>
      <c r="F57" s="119">
        <f>SUM(F58)</f>
        <v>1087519.21</v>
      </c>
      <c r="G57" s="119">
        <f>SUM(G58)</f>
        <v>1087486.8799999999</v>
      </c>
      <c r="H57" s="52">
        <f t="shared" si="4"/>
        <v>99.997027178949779</v>
      </c>
    </row>
    <row r="58" spans="1:8" ht="33.75" x14ac:dyDescent="0.2">
      <c r="A58" s="127" t="s">
        <v>424</v>
      </c>
      <c r="B58" s="124" t="s">
        <v>396</v>
      </c>
      <c r="C58" s="118" t="s">
        <v>141</v>
      </c>
      <c r="D58" s="119" t="s">
        <v>30</v>
      </c>
      <c r="E58" s="119">
        <v>200</v>
      </c>
      <c r="F58" s="119">
        <v>1087519.21</v>
      </c>
      <c r="G58" s="119">
        <v>1087486.8799999999</v>
      </c>
      <c r="H58" s="52">
        <f t="shared" si="4"/>
        <v>99.997027178949779</v>
      </c>
    </row>
    <row r="59" spans="1:8" ht="33.75" x14ac:dyDescent="0.2">
      <c r="A59" s="127" t="s">
        <v>31</v>
      </c>
      <c r="B59" s="124" t="s">
        <v>396</v>
      </c>
      <c r="C59" s="118" t="s">
        <v>141</v>
      </c>
      <c r="D59" s="119" t="s">
        <v>32</v>
      </c>
      <c r="E59" s="119"/>
      <c r="F59" s="119">
        <v>0</v>
      </c>
      <c r="G59" s="119">
        <v>0</v>
      </c>
      <c r="H59" s="52"/>
    </row>
    <row r="60" spans="1:8" ht="56.25" x14ac:dyDescent="0.2">
      <c r="A60" s="127" t="s">
        <v>425</v>
      </c>
      <c r="B60" s="124" t="s">
        <v>396</v>
      </c>
      <c r="C60" s="118" t="s">
        <v>141</v>
      </c>
      <c r="D60" s="119" t="s">
        <v>32</v>
      </c>
      <c r="E60" s="119">
        <v>200</v>
      </c>
      <c r="F60" s="119">
        <v>0</v>
      </c>
      <c r="G60" s="119">
        <v>0</v>
      </c>
      <c r="H60" s="52"/>
    </row>
    <row r="61" spans="1:8" ht="22.5" x14ac:dyDescent="0.2">
      <c r="A61" s="127" t="s">
        <v>426</v>
      </c>
      <c r="B61" s="124" t="s">
        <v>396</v>
      </c>
      <c r="C61" s="118" t="s">
        <v>141</v>
      </c>
      <c r="D61" s="119" t="s">
        <v>38</v>
      </c>
      <c r="E61" s="119"/>
      <c r="F61" s="119">
        <v>163852.69</v>
      </c>
      <c r="G61" s="119">
        <f>SUM(G62)</f>
        <v>163852.69</v>
      </c>
      <c r="H61" s="52">
        <v>100</v>
      </c>
    </row>
    <row r="62" spans="1:8" ht="45" x14ac:dyDescent="0.2">
      <c r="A62" s="127" t="s">
        <v>427</v>
      </c>
      <c r="B62" s="124" t="s">
        <v>396</v>
      </c>
      <c r="C62" s="118" t="s">
        <v>141</v>
      </c>
      <c r="D62" s="119" t="s">
        <v>38</v>
      </c>
      <c r="E62" s="119">
        <v>200</v>
      </c>
      <c r="F62" s="119">
        <v>163852.69</v>
      </c>
      <c r="G62" s="119">
        <v>163852.69</v>
      </c>
      <c r="H62" s="52">
        <v>100</v>
      </c>
    </row>
    <row r="63" spans="1:8" ht="22.5" x14ac:dyDescent="0.2">
      <c r="A63" s="127" t="s">
        <v>428</v>
      </c>
      <c r="B63" s="124" t="s">
        <v>396</v>
      </c>
      <c r="C63" s="118" t="s">
        <v>141</v>
      </c>
      <c r="D63" s="119" t="s">
        <v>45</v>
      </c>
      <c r="E63" s="119"/>
      <c r="F63" s="119">
        <v>109172.8</v>
      </c>
      <c r="G63" s="119">
        <v>109172.8</v>
      </c>
      <c r="H63" s="52">
        <v>100</v>
      </c>
    </row>
    <row r="64" spans="1:8" ht="33.75" x14ac:dyDescent="0.2">
      <c r="A64" s="127" t="s">
        <v>429</v>
      </c>
      <c r="B64" s="124" t="s">
        <v>396</v>
      </c>
      <c r="C64" s="118" t="s">
        <v>141</v>
      </c>
      <c r="D64" s="119" t="s">
        <v>430</v>
      </c>
      <c r="E64" s="119">
        <v>200</v>
      </c>
      <c r="F64" s="119">
        <v>109172.8</v>
      </c>
      <c r="G64" s="119">
        <v>109172.8</v>
      </c>
      <c r="H64" s="52">
        <v>100</v>
      </c>
    </row>
    <row r="65" spans="1:8" ht="45" x14ac:dyDescent="0.2">
      <c r="A65" s="127" t="s">
        <v>431</v>
      </c>
      <c r="B65" s="124" t="s">
        <v>396</v>
      </c>
      <c r="C65" s="118" t="s">
        <v>141</v>
      </c>
      <c r="D65" s="119" t="s">
        <v>432</v>
      </c>
      <c r="E65" s="119"/>
      <c r="F65" s="119">
        <v>0</v>
      </c>
      <c r="G65" s="119">
        <v>0</v>
      </c>
      <c r="H65" s="52">
        <v>100</v>
      </c>
    </row>
    <row r="66" spans="1:8" ht="45" x14ac:dyDescent="0.2">
      <c r="A66" s="127" t="s">
        <v>433</v>
      </c>
      <c r="B66" s="124" t="s">
        <v>396</v>
      </c>
      <c r="C66" s="118" t="s">
        <v>141</v>
      </c>
      <c r="D66" s="119" t="s">
        <v>432</v>
      </c>
      <c r="E66" s="119">
        <v>200</v>
      </c>
      <c r="F66" s="119">
        <v>0</v>
      </c>
      <c r="G66" s="119">
        <v>0</v>
      </c>
      <c r="H66" s="52">
        <v>100</v>
      </c>
    </row>
    <row r="67" spans="1:8" ht="22.5" x14ac:dyDescent="0.2">
      <c r="A67" s="127" t="s">
        <v>470</v>
      </c>
      <c r="B67" s="124" t="s">
        <v>396</v>
      </c>
      <c r="C67" s="118" t="s">
        <v>141</v>
      </c>
      <c r="D67" s="119" t="s">
        <v>469</v>
      </c>
      <c r="E67" s="119"/>
      <c r="F67" s="119">
        <f>SUM(F68+F69)</f>
        <v>17002571.91</v>
      </c>
      <c r="G67" s="119">
        <f>SUM(G68+G69)</f>
        <v>16731244.789999999</v>
      </c>
      <c r="H67" s="52">
        <f t="shared" ref="H67:H78" si="5">SUM(G67/F67*100)</f>
        <v>98.404199544420564</v>
      </c>
    </row>
    <row r="68" spans="1:8" ht="33.75" x14ac:dyDescent="0.2">
      <c r="A68" s="127" t="s">
        <v>471</v>
      </c>
      <c r="B68" s="124" t="s">
        <v>396</v>
      </c>
      <c r="C68" s="118" t="s">
        <v>141</v>
      </c>
      <c r="D68" s="119" t="s">
        <v>469</v>
      </c>
      <c r="E68" s="119">
        <v>200</v>
      </c>
      <c r="F68" s="119">
        <v>16351722.119999999</v>
      </c>
      <c r="G68" s="119">
        <v>16080395</v>
      </c>
      <c r="H68" s="52">
        <f t="shared" si="5"/>
        <v>98.340681684725212</v>
      </c>
    </row>
    <row r="69" spans="1:8" ht="22.5" x14ac:dyDescent="0.2">
      <c r="A69" s="127" t="s">
        <v>472</v>
      </c>
      <c r="B69" s="124" t="s">
        <v>396</v>
      </c>
      <c r="C69" s="118" t="s">
        <v>141</v>
      </c>
      <c r="D69" s="119" t="s">
        <v>469</v>
      </c>
      <c r="E69" s="119">
        <v>800</v>
      </c>
      <c r="F69" s="119">
        <v>650849.79</v>
      </c>
      <c r="G69" s="119">
        <v>650849.79</v>
      </c>
      <c r="H69" s="52">
        <f t="shared" si="5"/>
        <v>100</v>
      </c>
    </row>
    <row r="70" spans="1:8" ht="22.5" x14ac:dyDescent="0.2">
      <c r="A70" s="127" t="s">
        <v>434</v>
      </c>
      <c r="B70" s="124" t="s">
        <v>396</v>
      </c>
      <c r="C70" s="118" t="s">
        <v>141</v>
      </c>
      <c r="D70" s="119" t="s">
        <v>53</v>
      </c>
      <c r="E70" s="119"/>
      <c r="F70" s="119">
        <v>10000</v>
      </c>
      <c r="G70" s="119">
        <v>8500</v>
      </c>
      <c r="H70" s="52">
        <f t="shared" si="5"/>
        <v>85</v>
      </c>
    </row>
    <row r="71" spans="1:8" ht="33.75" x14ac:dyDescent="0.2">
      <c r="A71" s="127" t="s">
        <v>435</v>
      </c>
      <c r="B71" s="124" t="s">
        <v>396</v>
      </c>
      <c r="C71" s="118" t="s">
        <v>141</v>
      </c>
      <c r="D71" s="119" t="s">
        <v>53</v>
      </c>
      <c r="E71" s="119">
        <v>200</v>
      </c>
      <c r="F71" s="119">
        <v>10000</v>
      </c>
      <c r="G71" s="119">
        <v>8500</v>
      </c>
      <c r="H71" s="52">
        <f t="shared" si="5"/>
        <v>85</v>
      </c>
    </row>
    <row r="72" spans="1:8" ht="33.75" x14ac:dyDescent="0.2">
      <c r="A72" s="127" t="s">
        <v>78</v>
      </c>
      <c r="B72" s="124" t="s">
        <v>396</v>
      </c>
      <c r="C72" s="118" t="s">
        <v>141</v>
      </c>
      <c r="D72" s="119" t="s">
        <v>79</v>
      </c>
      <c r="E72" s="119"/>
      <c r="F72" s="119">
        <v>361122.59</v>
      </c>
      <c r="G72" s="119">
        <v>325794.81</v>
      </c>
      <c r="H72" s="52">
        <f t="shared" si="5"/>
        <v>90.217233433112</v>
      </c>
    </row>
    <row r="73" spans="1:8" ht="45" x14ac:dyDescent="0.2">
      <c r="A73" s="127" t="s">
        <v>436</v>
      </c>
      <c r="B73" s="124" t="s">
        <v>396</v>
      </c>
      <c r="C73" s="118" t="s">
        <v>141</v>
      </c>
      <c r="D73" s="119" t="s">
        <v>79</v>
      </c>
      <c r="E73" s="119">
        <v>200</v>
      </c>
      <c r="F73" s="119">
        <v>361122.59</v>
      </c>
      <c r="G73" s="119">
        <v>325794.81</v>
      </c>
      <c r="H73" s="52">
        <f t="shared" si="5"/>
        <v>90.217233433112</v>
      </c>
    </row>
    <row r="74" spans="1:8" ht="12.75" x14ac:dyDescent="0.2">
      <c r="A74" s="127" t="s">
        <v>437</v>
      </c>
      <c r="B74" s="124" t="s">
        <v>396</v>
      </c>
      <c r="C74" s="118" t="s">
        <v>142</v>
      </c>
      <c r="D74" s="119"/>
      <c r="E74" s="119"/>
      <c r="F74" s="119">
        <f>SUM(F75)</f>
        <v>4938661.79</v>
      </c>
      <c r="G74" s="119">
        <f>SUM(G75)</f>
        <v>4928022.09</v>
      </c>
      <c r="H74" s="52">
        <f t="shared" si="5"/>
        <v>99.784563097202891</v>
      </c>
    </row>
    <row r="75" spans="1:8" ht="12.75" x14ac:dyDescent="0.2">
      <c r="A75" s="127" t="s">
        <v>143</v>
      </c>
      <c r="B75" s="124" t="s">
        <v>396</v>
      </c>
      <c r="C75" s="118" t="s">
        <v>144</v>
      </c>
      <c r="D75" s="119"/>
      <c r="E75" s="119"/>
      <c r="F75" s="119">
        <f>SUM(F76+F78+F80+F84)</f>
        <v>4938661.79</v>
      </c>
      <c r="G75" s="119">
        <f>SUM(G76+G78+G80+G84)</f>
        <v>4928022.09</v>
      </c>
      <c r="H75" s="52">
        <f t="shared" si="5"/>
        <v>99.784563097202891</v>
      </c>
    </row>
    <row r="76" spans="1:8" ht="56.25" x14ac:dyDescent="0.2">
      <c r="A76" s="127" t="s">
        <v>60</v>
      </c>
      <c r="B76" s="124" t="s">
        <v>396</v>
      </c>
      <c r="C76" s="118" t="s">
        <v>144</v>
      </c>
      <c r="D76" s="119" t="s">
        <v>61</v>
      </c>
      <c r="E76" s="119"/>
      <c r="F76" s="119">
        <f>SUM(F77)</f>
        <v>3090664.69</v>
      </c>
      <c r="G76" s="119">
        <f>G77</f>
        <v>3088228.96</v>
      </c>
      <c r="H76" s="52">
        <f t="shared" si="5"/>
        <v>99.921190739070425</v>
      </c>
    </row>
    <row r="77" spans="1:8" ht="101.25" x14ac:dyDescent="0.2">
      <c r="A77" s="127" t="s">
        <v>438</v>
      </c>
      <c r="B77" s="124" t="s">
        <v>396</v>
      </c>
      <c r="C77" s="118" t="s">
        <v>144</v>
      </c>
      <c r="D77" s="119" t="s">
        <v>61</v>
      </c>
      <c r="E77" s="119">
        <v>100</v>
      </c>
      <c r="F77" s="119">
        <v>3090664.69</v>
      </c>
      <c r="G77" s="119">
        <v>3088228.96</v>
      </c>
      <c r="H77" s="52">
        <f t="shared" si="5"/>
        <v>99.921190739070425</v>
      </c>
    </row>
    <row r="78" spans="1:8" ht="67.5" x14ac:dyDescent="0.2">
      <c r="A78" s="127" t="s">
        <v>439</v>
      </c>
      <c r="B78" s="124" t="s">
        <v>396</v>
      </c>
      <c r="C78" s="118" t="s">
        <v>144</v>
      </c>
      <c r="D78" s="119" t="s">
        <v>63</v>
      </c>
      <c r="E78" s="119"/>
      <c r="F78" s="119">
        <f>SUM(F79)</f>
        <v>1080910.27</v>
      </c>
      <c r="G78" s="119">
        <f>SUM(G79)</f>
        <v>1080910.27</v>
      </c>
      <c r="H78" s="52">
        <f t="shared" si="5"/>
        <v>100</v>
      </c>
    </row>
    <row r="79" spans="1:8" ht="112.5" x14ac:dyDescent="0.2">
      <c r="A79" s="127" t="s">
        <v>440</v>
      </c>
      <c r="B79" s="124" t="s">
        <v>396</v>
      </c>
      <c r="C79" s="118" t="s">
        <v>144</v>
      </c>
      <c r="D79" s="119" t="s">
        <v>63</v>
      </c>
      <c r="E79" s="119">
        <v>100</v>
      </c>
      <c r="F79" s="119">
        <v>1080910.27</v>
      </c>
      <c r="G79" s="119">
        <v>1080910.27</v>
      </c>
      <c r="H79" s="52">
        <v>100</v>
      </c>
    </row>
    <row r="80" spans="1:8" ht="56.25" x14ac:dyDescent="0.2">
      <c r="A80" s="127" t="s">
        <v>64</v>
      </c>
      <c r="B80" s="124" t="s">
        <v>396</v>
      </c>
      <c r="C80" s="118" t="s">
        <v>144</v>
      </c>
      <c r="D80" s="119" t="s">
        <v>65</v>
      </c>
      <c r="E80" s="119"/>
      <c r="F80" s="119">
        <f>SUM(F81)</f>
        <v>56890.01</v>
      </c>
      <c r="G80" s="119">
        <f>SUM(G81)</f>
        <v>56890.01</v>
      </c>
      <c r="H80" s="52">
        <v>100</v>
      </c>
    </row>
    <row r="81" spans="1:8" ht="101.25" x14ac:dyDescent="0.2">
      <c r="A81" s="127" t="s">
        <v>441</v>
      </c>
      <c r="B81" s="124" t="s">
        <v>396</v>
      </c>
      <c r="C81" s="118" t="s">
        <v>144</v>
      </c>
      <c r="D81" s="119" t="s">
        <v>65</v>
      </c>
      <c r="E81" s="119">
        <v>100</v>
      </c>
      <c r="F81" s="119">
        <v>56890.01</v>
      </c>
      <c r="G81" s="119">
        <v>56890.01</v>
      </c>
      <c r="H81" s="52">
        <v>100</v>
      </c>
    </row>
    <row r="82" spans="1:8" ht="45" x14ac:dyDescent="0.2">
      <c r="A82" s="127" t="s">
        <v>442</v>
      </c>
      <c r="B82" s="124" t="s">
        <v>396</v>
      </c>
      <c r="C82" s="118" t="s">
        <v>144</v>
      </c>
      <c r="D82" s="119" t="s">
        <v>443</v>
      </c>
      <c r="E82" s="119">
        <v>200</v>
      </c>
      <c r="F82" s="119"/>
      <c r="G82" s="119"/>
      <c r="H82" s="52" t="s">
        <v>408</v>
      </c>
    </row>
    <row r="83" spans="1:8" ht="56.25" x14ac:dyDescent="0.2">
      <c r="A83" s="127" t="s">
        <v>444</v>
      </c>
      <c r="B83" s="124" t="s">
        <v>396</v>
      </c>
      <c r="C83" s="118" t="s">
        <v>144</v>
      </c>
      <c r="D83" s="119" t="s">
        <v>443</v>
      </c>
      <c r="E83" s="119">
        <v>200</v>
      </c>
      <c r="F83" s="119"/>
      <c r="G83" s="119"/>
      <c r="H83" s="52" t="s">
        <v>408</v>
      </c>
    </row>
    <row r="84" spans="1:8" ht="12.75" x14ac:dyDescent="0.2">
      <c r="A84" s="127" t="s">
        <v>445</v>
      </c>
      <c r="B84" s="124" t="s">
        <v>396</v>
      </c>
      <c r="C84" s="118" t="s">
        <v>144</v>
      </c>
      <c r="D84" s="119" t="s">
        <v>67</v>
      </c>
      <c r="E84" s="119"/>
      <c r="F84" s="119">
        <f>SUM(F85+F86)</f>
        <v>710196.82</v>
      </c>
      <c r="G84" s="119">
        <f>SUM(G85+G86)</f>
        <v>701992.85</v>
      </c>
      <c r="H84" s="52">
        <v>96.78</v>
      </c>
    </row>
    <row r="85" spans="1:8" ht="33.75" x14ac:dyDescent="0.2">
      <c r="A85" s="127" t="s">
        <v>446</v>
      </c>
      <c r="B85" s="124" t="s">
        <v>396</v>
      </c>
      <c r="C85" s="118" t="s">
        <v>144</v>
      </c>
      <c r="D85" s="119" t="s">
        <v>67</v>
      </c>
      <c r="E85" s="119">
        <v>200</v>
      </c>
      <c r="F85" s="119">
        <v>704596.82</v>
      </c>
      <c r="G85" s="119">
        <v>697779.85</v>
      </c>
      <c r="H85" s="52">
        <v>96.94</v>
      </c>
    </row>
    <row r="86" spans="1:8" ht="22.5" x14ac:dyDescent="0.2">
      <c r="A86" s="127" t="s">
        <v>447</v>
      </c>
      <c r="B86" s="124" t="s">
        <v>396</v>
      </c>
      <c r="C86" s="118" t="s">
        <v>144</v>
      </c>
      <c r="D86" s="119" t="s">
        <v>67</v>
      </c>
      <c r="E86" s="119">
        <v>800</v>
      </c>
      <c r="F86" s="119">
        <v>5600</v>
      </c>
      <c r="G86" s="119">
        <v>4213</v>
      </c>
      <c r="H86" s="52">
        <v>82.12</v>
      </c>
    </row>
    <row r="87" spans="1:8" ht="12.75" x14ac:dyDescent="0.2">
      <c r="A87" s="127" t="s">
        <v>448</v>
      </c>
      <c r="B87" s="124" t="s">
        <v>396</v>
      </c>
      <c r="C87" s="118" t="s">
        <v>449</v>
      </c>
      <c r="D87" s="119"/>
      <c r="E87" s="119"/>
      <c r="F87" s="119">
        <f>SUM(F88+F91)</f>
        <v>304435.68</v>
      </c>
      <c r="G87" s="119">
        <f>SUM(G88+G91)</f>
        <v>303499.38</v>
      </c>
      <c r="H87" s="52">
        <v>100</v>
      </c>
    </row>
    <row r="88" spans="1:8" ht="12.75" x14ac:dyDescent="0.2">
      <c r="A88" s="127" t="s">
        <v>145</v>
      </c>
      <c r="B88" s="124" t="s">
        <v>396</v>
      </c>
      <c r="C88" s="118" t="s">
        <v>450</v>
      </c>
      <c r="D88" s="119"/>
      <c r="E88" s="119"/>
      <c r="F88" s="119">
        <f>SUM(F89)</f>
        <v>220435.68</v>
      </c>
      <c r="G88" s="119">
        <f>SUM(G89)</f>
        <v>219516.48</v>
      </c>
      <c r="H88" s="52">
        <v>100</v>
      </c>
    </row>
    <row r="89" spans="1:8" ht="78.75" x14ac:dyDescent="0.2">
      <c r="A89" s="127" t="s">
        <v>102</v>
      </c>
      <c r="B89" s="124" t="s">
        <v>396</v>
      </c>
      <c r="C89" s="118" t="s">
        <v>450</v>
      </c>
      <c r="D89" s="119" t="s">
        <v>103</v>
      </c>
      <c r="E89" s="119"/>
      <c r="F89" s="119">
        <f>SUM(F90)</f>
        <v>220435.68</v>
      </c>
      <c r="G89" s="119">
        <f>SUM(G90)</f>
        <v>219516.48</v>
      </c>
      <c r="H89" s="52">
        <f t="shared" ref="H89:H95" si="6">SUM(G89/F89*100)</f>
        <v>99.583007614738236</v>
      </c>
    </row>
    <row r="90" spans="1:8" ht="90" x14ac:dyDescent="0.2">
      <c r="A90" s="127" t="s">
        <v>451</v>
      </c>
      <c r="B90" s="124" t="s">
        <v>396</v>
      </c>
      <c r="C90" s="118" t="s">
        <v>450</v>
      </c>
      <c r="D90" s="119" t="s">
        <v>103</v>
      </c>
      <c r="E90" s="119">
        <v>300</v>
      </c>
      <c r="F90" s="119">
        <v>220435.68</v>
      </c>
      <c r="G90" s="119">
        <v>219516.48</v>
      </c>
      <c r="H90" s="52">
        <f t="shared" si="6"/>
        <v>99.583007614738236</v>
      </c>
    </row>
    <row r="91" spans="1:8" ht="12.75" x14ac:dyDescent="0.2">
      <c r="A91" s="127" t="s">
        <v>452</v>
      </c>
      <c r="B91" s="124" t="s">
        <v>396</v>
      </c>
      <c r="C91" s="118" t="s">
        <v>453</v>
      </c>
      <c r="D91" s="119"/>
      <c r="E91" s="119"/>
      <c r="F91" s="119">
        <f t="shared" ref="F91:G93" si="7">SUM(F92)</f>
        <v>84000</v>
      </c>
      <c r="G91" s="119">
        <f t="shared" si="7"/>
        <v>83982.9</v>
      </c>
      <c r="H91" s="52">
        <f t="shared" si="6"/>
        <v>99.979642857142849</v>
      </c>
    </row>
    <row r="92" spans="1:8" ht="12.75" x14ac:dyDescent="0.2">
      <c r="A92" s="127" t="s">
        <v>146</v>
      </c>
      <c r="B92" s="124" t="s">
        <v>396</v>
      </c>
      <c r="C92" s="118" t="s">
        <v>454</v>
      </c>
      <c r="D92" s="119"/>
      <c r="E92" s="119"/>
      <c r="F92" s="119">
        <f t="shared" si="7"/>
        <v>84000</v>
      </c>
      <c r="G92" s="119">
        <f t="shared" si="7"/>
        <v>83982.9</v>
      </c>
      <c r="H92" s="52">
        <f t="shared" si="6"/>
        <v>99.979642857142849</v>
      </c>
    </row>
    <row r="93" spans="1:8" ht="22.5" x14ac:dyDescent="0.2">
      <c r="A93" s="127" t="s">
        <v>72</v>
      </c>
      <c r="B93" s="124" t="s">
        <v>396</v>
      </c>
      <c r="C93" s="118" t="s">
        <v>454</v>
      </c>
      <c r="D93" s="119" t="s">
        <v>73</v>
      </c>
      <c r="E93" s="119"/>
      <c r="F93" s="119">
        <f t="shared" si="7"/>
        <v>84000</v>
      </c>
      <c r="G93" s="119">
        <f t="shared" si="7"/>
        <v>83982.9</v>
      </c>
      <c r="H93" s="52">
        <f t="shared" si="6"/>
        <v>99.979642857142849</v>
      </c>
    </row>
    <row r="94" spans="1:8" ht="33.75" x14ac:dyDescent="0.2">
      <c r="A94" s="127" t="s">
        <v>455</v>
      </c>
      <c r="B94" s="124" t="s">
        <v>396</v>
      </c>
      <c r="C94" s="118" t="s">
        <v>454</v>
      </c>
      <c r="D94" s="119" t="s">
        <v>73</v>
      </c>
      <c r="E94" s="119">
        <v>200</v>
      </c>
      <c r="F94" s="119">
        <v>84000</v>
      </c>
      <c r="G94" s="119">
        <v>83982.9</v>
      </c>
      <c r="H94" s="52">
        <f t="shared" si="6"/>
        <v>99.979642857142849</v>
      </c>
    </row>
    <row r="95" spans="1:8" ht="13.5" thickBot="1" x14ac:dyDescent="0.25">
      <c r="A95" s="127" t="s">
        <v>120</v>
      </c>
      <c r="B95" s="124"/>
      <c r="C95" s="118"/>
      <c r="D95" s="119"/>
      <c r="E95" s="119"/>
      <c r="F95" s="119">
        <v>30044688.210000001</v>
      </c>
      <c r="G95" s="119">
        <v>29485668.629999999</v>
      </c>
      <c r="H95" s="52">
        <f t="shared" si="6"/>
        <v>98.139373002999122</v>
      </c>
    </row>
    <row r="96" spans="1:8" ht="13.5" thickBot="1" x14ac:dyDescent="0.25">
      <c r="A96" s="120" t="s">
        <v>311</v>
      </c>
      <c r="B96" s="121" t="s">
        <v>312</v>
      </c>
      <c r="C96" s="122" t="s">
        <v>260</v>
      </c>
      <c r="D96" s="123"/>
      <c r="E96" s="123"/>
      <c r="F96" s="123" t="s">
        <v>122</v>
      </c>
      <c r="G96" s="123">
        <v>-17881.78</v>
      </c>
      <c r="H96" s="52">
        <v>0</v>
      </c>
    </row>
  </sheetData>
  <mergeCells count="7">
    <mergeCell ref="A8:H10"/>
    <mergeCell ref="A4:E4"/>
    <mergeCell ref="A5:E5"/>
    <mergeCell ref="A1:H1"/>
    <mergeCell ref="A2:H2"/>
    <mergeCell ref="A3:H3"/>
    <mergeCell ref="G4:H4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zoomScaleNormal="100" workbookViewId="0">
      <selection activeCell="G10" sqref="G10:G11"/>
    </sheetView>
  </sheetViews>
  <sheetFormatPr defaultRowHeight="12" x14ac:dyDescent="0.2"/>
  <cols>
    <col min="1" max="1" width="38.83203125" customWidth="1"/>
    <col min="2" max="2" width="18" customWidth="1"/>
    <col min="4" max="4" width="18" customWidth="1"/>
    <col min="5" max="5" width="20.33203125" customWidth="1"/>
    <col min="6" max="6" width="14.83203125" customWidth="1"/>
  </cols>
  <sheetData>
    <row r="1" spans="1:6" x14ac:dyDescent="0.2">
      <c r="A1" s="1"/>
      <c r="B1" s="1"/>
      <c r="C1" s="1"/>
      <c r="D1" s="1"/>
      <c r="E1" s="1"/>
    </row>
    <row r="2" spans="1:6" x14ac:dyDescent="0.2">
      <c r="A2" s="1"/>
      <c r="B2" s="1"/>
      <c r="C2" s="1"/>
      <c r="D2" s="132" t="s">
        <v>163</v>
      </c>
      <c r="E2" s="132"/>
      <c r="F2" s="146"/>
    </row>
    <row r="3" spans="1:6" ht="9.75" customHeight="1" x14ac:dyDescent="0.2">
      <c r="A3" s="132" t="s">
        <v>5</v>
      </c>
      <c r="B3" s="132"/>
      <c r="C3" s="132"/>
      <c r="D3" s="132"/>
      <c r="E3" s="146"/>
      <c r="F3" s="146"/>
    </row>
    <row r="4" spans="1:6" ht="9.75" hidden="1" customHeight="1" x14ac:dyDescent="0.2">
      <c r="A4" s="146"/>
      <c r="B4" s="146"/>
      <c r="C4" s="146"/>
      <c r="D4" s="146"/>
      <c r="E4" s="146"/>
      <c r="F4" s="146"/>
    </row>
    <row r="5" spans="1:6" ht="12" hidden="1" customHeight="1" x14ac:dyDescent="0.2">
      <c r="A5" s="146"/>
      <c r="B5" s="146"/>
      <c r="C5" s="146"/>
      <c r="D5" s="146"/>
      <c r="E5" s="146"/>
      <c r="F5" s="146"/>
    </row>
    <row r="6" spans="1:6" ht="12" hidden="1" customHeight="1" x14ac:dyDescent="0.2">
      <c r="A6" s="146"/>
      <c r="B6" s="146"/>
      <c r="C6" s="146"/>
      <c r="D6" s="146"/>
      <c r="E6" s="146"/>
      <c r="F6" s="146"/>
    </row>
    <row r="7" spans="1:6" ht="12" hidden="1" customHeight="1" x14ac:dyDescent="0.2">
      <c r="A7" s="146"/>
      <c r="B7" s="146"/>
      <c r="C7" s="146"/>
      <c r="D7" s="146"/>
      <c r="E7" s="146"/>
      <c r="F7" s="146"/>
    </row>
    <row r="8" spans="1:6" x14ac:dyDescent="0.2">
      <c r="A8" s="1"/>
      <c r="B8" s="1"/>
      <c r="C8" s="1"/>
      <c r="D8" s="132" t="s">
        <v>477</v>
      </c>
      <c r="E8" s="132"/>
      <c r="F8" s="146"/>
    </row>
    <row r="9" spans="1:6" ht="57.75" customHeight="1" x14ac:dyDescent="0.2">
      <c r="A9" s="147" t="s">
        <v>456</v>
      </c>
      <c r="B9" s="147"/>
      <c r="C9" s="147"/>
      <c r="D9" s="147"/>
      <c r="E9" s="146"/>
      <c r="F9" s="146"/>
    </row>
    <row r="10" spans="1:6" x14ac:dyDescent="0.2">
      <c r="A10" s="1"/>
      <c r="B10" s="1"/>
      <c r="C10" s="1"/>
      <c r="D10" s="1"/>
      <c r="E10" s="1"/>
    </row>
    <row r="11" spans="1:6" x14ac:dyDescent="0.2">
      <c r="A11" s="1"/>
      <c r="B11" s="1"/>
      <c r="C11" s="1"/>
      <c r="D11" s="1"/>
      <c r="E11" s="1"/>
    </row>
    <row r="12" spans="1:6" x14ac:dyDescent="0.2">
      <c r="A12" s="1"/>
      <c r="B12" s="1"/>
      <c r="C12" s="1"/>
      <c r="D12" s="1"/>
      <c r="E12" s="1"/>
    </row>
    <row r="13" spans="1:6" ht="24" x14ac:dyDescent="0.2">
      <c r="A13" s="50" t="s">
        <v>6</v>
      </c>
      <c r="B13" s="5" t="s">
        <v>7</v>
      </c>
      <c r="C13" s="5" t="s">
        <v>8</v>
      </c>
      <c r="D13" s="5" t="s">
        <v>253</v>
      </c>
      <c r="E13" s="5" t="s">
        <v>457</v>
      </c>
      <c r="F13" s="5" t="s">
        <v>121</v>
      </c>
    </row>
    <row r="14" spans="1:6" ht="51.75" x14ac:dyDescent="0.25">
      <c r="A14" s="77" t="s">
        <v>9</v>
      </c>
      <c r="B14" s="78" t="s">
        <v>10</v>
      </c>
      <c r="C14" s="79"/>
      <c r="D14" s="80">
        <f>D15</f>
        <v>294000</v>
      </c>
      <c r="E14" s="80">
        <f>E15</f>
        <v>294000</v>
      </c>
      <c r="F14" s="80">
        <f>SUM(E14/D14*100)</f>
        <v>100</v>
      </c>
    </row>
    <row r="15" spans="1:6" ht="36" x14ac:dyDescent="0.2">
      <c r="A15" s="81" t="s">
        <v>11</v>
      </c>
      <c r="B15" s="82" t="s">
        <v>12</v>
      </c>
      <c r="C15" s="83"/>
      <c r="D15" s="84">
        <f>SUM(D16)</f>
        <v>294000</v>
      </c>
      <c r="E15" s="84">
        <f>SUM(E16)</f>
        <v>294000</v>
      </c>
      <c r="F15" s="84">
        <f>SUM(F14)</f>
        <v>100</v>
      </c>
    </row>
    <row r="16" spans="1:6" ht="40.5" x14ac:dyDescent="0.25">
      <c r="A16" s="85" t="s">
        <v>13</v>
      </c>
      <c r="B16" s="53" t="s">
        <v>14</v>
      </c>
      <c r="C16" s="56"/>
      <c r="D16" s="57">
        <f>D17</f>
        <v>294000</v>
      </c>
      <c r="E16" s="57">
        <f>E17</f>
        <v>294000</v>
      </c>
      <c r="F16" s="54">
        <f t="shared" ref="F16:F27" si="0">SUM(E16/D16*100)</f>
        <v>100</v>
      </c>
    </row>
    <row r="17" spans="1:6" ht="24" x14ac:dyDescent="0.2">
      <c r="A17" s="55" t="s">
        <v>15</v>
      </c>
      <c r="B17" s="63" t="s">
        <v>16</v>
      </c>
      <c r="C17" s="56"/>
      <c r="D17" s="57">
        <f>SUM(D18:D18)</f>
        <v>294000</v>
      </c>
      <c r="E17" s="57">
        <f>SUM(E18:E18)</f>
        <v>294000</v>
      </c>
      <c r="F17" s="54">
        <f t="shared" si="0"/>
        <v>100</v>
      </c>
    </row>
    <row r="18" spans="1:6" ht="63" x14ac:dyDescent="0.2">
      <c r="A18" s="69" t="s">
        <v>222</v>
      </c>
      <c r="B18" s="63" t="s">
        <v>16</v>
      </c>
      <c r="C18" s="56">
        <v>200</v>
      </c>
      <c r="D18" s="57">
        <v>294000</v>
      </c>
      <c r="E18" s="57">
        <v>294000</v>
      </c>
      <c r="F18" s="54">
        <f t="shared" si="0"/>
        <v>100</v>
      </c>
    </row>
    <row r="19" spans="1:6" ht="54" x14ac:dyDescent="0.25">
      <c r="A19" s="86" t="s">
        <v>17</v>
      </c>
      <c r="B19" s="79" t="s">
        <v>18</v>
      </c>
      <c r="C19" s="79"/>
      <c r="D19" s="87">
        <f>SUM(D20+D24+D28+D32+D36)</f>
        <v>19263116.609999999</v>
      </c>
      <c r="E19" s="87">
        <f>SUM(E20+E24+E28+E32+E36)</f>
        <v>18938871.66</v>
      </c>
      <c r="F19" s="80">
        <f t="shared" si="0"/>
        <v>98.316757581004964</v>
      </c>
    </row>
    <row r="20" spans="1:6" ht="48" x14ac:dyDescent="0.2">
      <c r="A20" s="88" t="s">
        <v>19</v>
      </c>
      <c r="B20" s="74" t="s">
        <v>20</v>
      </c>
      <c r="C20" s="73"/>
      <c r="D20" s="89">
        <f>D21</f>
        <v>900000</v>
      </c>
      <c r="E20" s="89">
        <f>E21</f>
        <v>847114.5</v>
      </c>
      <c r="F20" s="65">
        <f t="shared" si="0"/>
        <v>94.123833333333323</v>
      </c>
    </row>
    <row r="21" spans="1:6" ht="24" x14ac:dyDescent="0.2">
      <c r="A21" s="70" t="s">
        <v>21</v>
      </c>
      <c r="B21" s="50" t="s">
        <v>22</v>
      </c>
      <c r="C21" s="50"/>
      <c r="D21" s="61">
        <f>SUM(D22)</f>
        <v>900000</v>
      </c>
      <c r="E21" s="61">
        <f>SUM(E22)</f>
        <v>847114.5</v>
      </c>
      <c r="F21" s="54">
        <f t="shared" si="0"/>
        <v>94.123833333333323</v>
      </c>
    </row>
    <row r="22" spans="1:6" ht="12.75" x14ac:dyDescent="0.2">
      <c r="A22" s="70" t="s">
        <v>23</v>
      </c>
      <c r="B22" s="50" t="s">
        <v>24</v>
      </c>
      <c r="C22" s="56"/>
      <c r="D22" s="57">
        <f>SUM(D23)</f>
        <v>900000</v>
      </c>
      <c r="E22" s="57">
        <f>SUM(E23)</f>
        <v>847114.5</v>
      </c>
      <c r="F22" s="54">
        <f t="shared" si="0"/>
        <v>94.123833333333323</v>
      </c>
    </row>
    <row r="23" spans="1:6" ht="51" x14ac:dyDescent="0.2">
      <c r="A23" s="69" t="s">
        <v>221</v>
      </c>
      <c r="B23" s="50" t="s">
        <v>24</v>
      </c>
      <c r="C23" s="56">
        <v>200</v>
      </c>
      <c r="D23" s="57">
        <v>900000</v>
      </c>
      <c r="E23" s="57">
        <v>847114.5</v>
      </c>
      <c r="F23" s="54">
        <f t="shared" si="0"/>
        <v>94.123833333333323</v>
      </c>
    </row>
    <row r="24" spans="1:6" ht="36" x14ac:dyDescent="0.2">
      <c r="A24" s="81" t="s">
        <v>25</v>
      </c>
      <c r="B24" s="82" t="s">
        <v>26</v>
      </c>
      <c r="C24" s="83"/>
      <c r="D24" s="84">
        <f>SUM(D25)</f>
        <v>1087519.21</v>
      </c>
      <c r="E24" s="84">
        <f>SUM(E25)</f>
        <v>1087486.8799999999</v>
      </c>
      <c r="F24" s="65">
        <f t="shared" si="0"/>
        <v>99.997027178949779</v>
      </c>
    </row>
    <row r="25" spans="1:6" ht="40.5" x14ac:dyDescent="0.25">
      <c r="A25" s="85" t="s">
        <v>27</v>
      </c>
      <c r="B25" s="53" t="s">
        <v>28</v>
      </c>
      <c r="C25" s="53"/>
      <c r="D25" s="71">
        <f>D26</f>
        <v>1087519.21</v>
      </c>
      <c r="E25" s="71">
        <f>E26</f>
        <v>1087486.8799999999</v>
      </c>
      <c r="F25" s="54">
        <f t="shared" si="0"/>
        <v>99.997027178949779</v>
      </c>
    </row>
    <row r="26" spans="1:6" ht="24" x14ac:dyDescent="0.2">
      <c r="A26" s="55" t="s">
        <v>29</v>
      </c>
      <c r="B26" s="50" t="s">
        <v>30</v>
      </c>
      <c r="C26" s="56"/>
      <c r="D26" s="57">
        <f>SUM(D27)</f>
        <v>1087519.21</v>
      </c>
      <c r="E26" s="57">
        <f>SUM(E27)</f>
        <v>1087486.8799999999</v>
      </c>
      <c r="F26" s="54">
        <f t="shared" si="0"/>
        <v>99.997027178949779</v>
      </c>
    </row>
    <row r="27" spans="1:6" ht="63" x14ac:dyDescent="0.2">
      <c r="A27" s="69" t="s">
        <v>223</v>
      </c>
      <c r="B27" s="50" t="s">
        <v>30</v>
      </c>
      <c r="C27" s="56">
        <v>200</v>
      </c>
      <c r="D27" s="57">
        <v>1087519.21</v>
      </c>
      <c r="E27" s="57">
        <v>1087486.8799999999</v>
      </c>
      <c r="F27" s="54">
        <f t="shared" si="0"/>
        <v>99.997027178949779</v>
      </c>
    </row>
    <row r="28" spans="1:6" ht="24" x14ac:dyDescent="0.2">
      <c r="A28" s="81" t="s">
        <v>33</v>
      </c>
      <c r="B28" s="82" t="s">
        <v>34</v>
      </c>
      <c r="C28" s="83"/>
      <c r="D28" s="84">
        <f>SUM(D29)</f>
        <v>163852.69</v>
      </c>
      <c r="E28" s="84">
        <f>SUM(E29)</f>
        <v>163852.69</v>
      </c>
      <c r="F28" s="84">
        <f>SUM(F31)</f>
        <v>100</v>
      </c>
    </row>
    <row r="29" spans="1:6" ht="40.5" x14ac:dyDescent="0.25">
      <c r="A29" s="85" t="s">
        <v>35</v>
      </c>
      <c r="B29" s="53" t="s">
        <v>36</v>
      </c>
      <c r="C29" s="53"/>
      <c r="D29" s="71">
        <f>D30</f>
        <v>163852.69</v>
      </c>
      <c r="E29" s="71">
        <f>E30</f>
        <v>163852.69</v>
      </c>
      <c r="F29" s="54">
        <f t="shared" ref="F29:F54" si="1">SUM(E29/D29*100)</f>
        <v>100</v>
      </c>
    </row>
    <row r="30" spans="1:6" ht="36" x14ac:dyDescent="0.2">
      <c r="A30" s="55" t="s">
        <v>37</v>
      </c>
      <c r="B30" s="50" t="s">
        <v>38</v>
      </c>
      <c r="C30" s="56"/>
      <c r="D30" s="57">
        <f>D31</f>
        <v>163852.69</v>
      </c>
      <c r="E30" s="57">
        <f>E31</f>
        <v>163852.69</v>
      </c>
      <c r="F30" s="54">
        <f t="shared" si="1"/>
        <v>100</v>
      </c>
    </row>
    <row r="31" spans="1:6" ht="38.25" x14ac:dyDescent="0.2">
      <c r="A31" s="60" t="s">
        <v>39</v>
      </c>
      <c r="B31" s="50" t="s">
        <v>38</v>
      </c>
      <c r="C31" s="56">
        <v>200</v>
      </c>
      <c r="D31" s="57">
        <v>163852.69</v>
      </c>
      <c r="E31" s="57">
        <v>163852.69</v>
      </c>
      <c r="F31" s="54">
        <f t="shared" si="1"/>
        <v>100</v>
      </c>
    </row>
    <row r="32" spans="1:6" ht="24" x14ac:dyDescent="0.2">
      <c r="A32" s="81" t="s">
        <v>40</v>
      </c>
      <c r="B32" s="82" t="s">
        <v>41</v>
      </c>
      <c r="C32" s="83"/>
      <c r="D32" s="84">
        <f>SUM(D33)</f>
        <v>109172.8</v>
      </c>
      <c r="E32" s="84">
        <f>SUM(E33)</f>
        <v>109172.8</v>
      </c>
      <c r="F32" s="65">
        <f t="shared" si="1"/>
        <v>100</v>
      </c>
    </row>
    <row r="33" spans="1:6" ht="27" x14ac:dyDescent="0.25">
      <c r="A33" s="85" t="s">
        <v>42</v>
      </c>
      <c r="B33" s="53" t="s">
        <v>43</v>
      </c>
      <c r="C33" s="53"/>
      <c r="D33" s="71">
        <f>D34</f>
        <v>109172.8</v>
      </c>
      <c r="E33" s="71">
        <f>E34</f>
        <v>109172.8</v>
      </c>
      <c r="F33" s="54">
        <f t="shared" si="1"/>
        <v>100</v>
      </c>
    </row>
    <row r="34" spans="1:6" ht="24" x14ac:dyDescent="0.2">
      <c r="A34" s="55" t="s">
        <v>44</v>
      </c>
      <c r="B34" s="50" t="s">
        <v>45</v>
      </c>
      <c r="C34" s="56"/>
      <c r="D34" s="57">
        <f>D35</f>
        <v>109172.8</v>
      </c>
      <c r="E34" s="57">
        <f>E35</f>
        <v>109172.8</v>
      </c>
      <c r="F34" s="54">
        <f t="shared" si="1"/>
        <v>100</v>
      </c>
    </row>
    <row r="35" spans="1:6" ht="63.75" x14ac:dyDescent="0.2">
      <c r="A35" s="59" t="s">
        <v>224</v>
      </c>
      <c r="B35" s="50" t="s">
        <v>45</v>
      </c>
      <c r="C35" s="56">
        <v>200</v>
      </c>
      <c r="D35" s="57">
        <v>109172.8</v>
      </c>
      <c r="E35" s="57">
        <v>109172.8</v>
      </c>
      <c r="F35" s="54">
        <f t="shared" si="1"/>
        <v>100</v>
      </c>
    </row>
    <row r="36" spans="1:6" ht="36" x14ac:dyDescent="0.2">
      <c r="A36" s="81" t="s">
        <v>46</v>
      </c>
      <c r="B36" s="82" t="s">
        <v>459</v>
      </c>
      <c r="C36" s="83"/>
      <c r="D36" s="84">
        <f>SUM(D37)</f>
        <v>17002571.91</v>
      </c>
      <c r="E36" s="84">
        <f t="shared" ref="D36:E40" si="2">SUM(E37)</f>
        <v>16731244.789999999</v>
      </c>
      <c r="F36" s="65">
        <f t="shared" si="1"/>
        <v>98.404199544420564</v>
      </c>
    </row>
    <row r="37" spans="1:6" ht="54.75" thickBot="1" x14ac:dyDescent="0.3">
      <c r="A37" s="85" t="s">
        <v>47</v>
      </c>
      <c r="B37" s="50" t="s">
        <v>458</v>
      </c>
      <c r="C37" s="56"/>
      <c r="D37" s="57">
        <f>SUM(D38+D40)</f>
        <v>17002571.91</v>
      </c>
      <c r="E37" s="57">
        <f>SUM(E38+E40)</f>
        <v>16731244.789999999</v>
      </c>
      <c r="F37" s="54">
        <f t="shared" si="1"/>
        <v>98.404199544420564</v>
      </c>
    </row>
    <row r="38" spans="1:6" ht="26.25" thickBot="1" x14ac:dyDescent="0.25">
      <c r="A38" s="2" t="s">
        <v>244</v>
      </c>
      <c r="B38" s="50" t="s">
        <v>458</v>
      </c>
      <c r="C38" s="56"/>
      <c r="D38" s="57">
        <f t="shared" si="2"/>
        <v>16351722.119999999</v>
      </c>
      <c r="E38" s="57">
        <f t="shared" si="2"/>
        <v>16080395</v>
      </c>
      <c r="F38" s="54">
        <f t="shared" ref="F38:F39" si="3">SUM(E38/D38*100)</f>
        <v>98.340681684725212</v>
      </c>
    </row>
    <row r="39" spans="1:6" ht="64.5" thickBot="1" x14ac:dyDescent="0.25">
      <c r="A39" s="2" t="s">
        <v>245</v>
      </c>
      <c r="B39" s="50" t="s">
        <v>458</v>
      </c>
      <c r="C39" s="56">
        <v>200</v>
      </c>
      <c r="D39" s="57">
        <v>16351722.119999999</v>
      </c>
      <c r="E39" s="57">
        <v>16080395</v>
      </c>
      <c r="F39" s="54">
        <f t="shared" si="3"/>
        <v>98.340681684725212</v>
      </c>
    </row>
    <row r="40" spans="1:6" ht="26.25" thickBot="1" x14ac:dyDescent="0.25">
      <c r="A40" s="2" t="s">
        <v>244</v>
      </c>
      <c r="B40" s="50" t="s">
        <v>458</v>
      </c>
      <c r="C40" s="56"/>
      <c r="D40" s="57">
        <f t="shared" si="2"/>
        <v>650849.79</v>
      </c>
      <c r="E40" s="57">
        <f t="shared" si="2"/>
        <v>650849.79</v>
      </c>
      <c r="F40" s="54">
        <f t="shared" si="1"/>
        <v>100</v>
      </c>
    </row>
    <row r="41" spans="1:6" ht="64.5" thickBot="1" x14ac:dyDescent="0.25">
      <c r="A41" s="2" t="s">
        <v>245</v>
      </c>
      <c r="B41" s="50" t="s">
        <v>458</v>
      </c>
      <c r="C41" s="56">
        <v>800</v>
      </c>
      <c r="D41" s="57">
        <v>650849.79</v>
      </c>
      <c r="E41" s="57">
        <v>650849.79</v>
      </c>
      <c r="F41" s="54">
        <f t="shared" si="1"/>
        <v>100</v>
      </c>
    </row>
    <row r="42" spans="1:6" ht="38.25" x14ac:dyDescent="0.2">
      <c r="A42" s="90" t="s">
        <v>48</v>
      </c>
      <c r="B42" s="78" t="s">
        <v>49</v>
      </c>
      <c r="C42" s="91"/>
      <c r="D42" s="80">
        <f>SUM(D45)</f>
        <v>10000</v>
      </c>
      <c r="E42" s="80">
        <f>SUM(E45)</f>
        <v>8500</v>
      </c>
      <c r="F42" s="80">
        <f t="shared" si="1"/>
        <v>85</v>
      </c>
    </row>
    <row r="43" spans="1:6" ht="27" x14ac:dyDescent="0.25">
      <c r="A43" s="92" t="s">
        <v>50</v>
      </c>
      <c r="B43" s="50" t="s">
        <v>51</v>
      </c>
      <c r="C43" s="56"/>
      <c r="D43" s="57">
        <f>SUM(D45)</f>
        <v>10000</v>
      </c>
      <c r="E43" s="57">
        <f>SUM(E45)</f>
        <v>8500</v>
      </c>
      <c r="F43" s="54">
        <f t="shared" si="1"/>
        <v>85</v>
      </c>
    </row>
    <row r="44" spans="1:6" ht="38.25" x14ac:dyDescent="0.2">
      <c r="A44" s="68" t="s">
        <v>52</v>
      </c>
      <c r="B44" s="50" t="s">
        <v>53</v>
      </c>
      <c r="C44" s="56"/>
      <c r="D44" s="57">
        <f>SUM(D45)</f>
        <v>10000</v>
      </c>
      <c r="E44" s="57">
        <f>SUM(E45)</f>
        <v>8500</v>
      </c>
      <c r="F44" s="54">
        <f t="shared" si="1"/>
        <v>85</v>
      </c>
    </row>
    <row r="45" spans="1:6" ht="63.75" x14ac:dyDescent="0.2">
      <c r="A45" s="60" t="s">
        <v>225</v>
      </c>
      <c r="B45" s="50" t="s">
        <v>53</v>
      </c>
      <c r="C45" s="56">
        <v>200</v>
      </c>
      <c r="D45" s="57">
        <v>10000</v>
      </c>
      <c r="E45" s="57">
        <v>8500</v>
      </c>
      <c r="F45" s="54">
        <f t="shared" si="1"/>
        <v>85</v>
      </c>
    </row>
    <row r="46" spans="1:6" ht="39" x14ac:dyDescent="0.25">
      <c r="A46" s="77" t="s">
        <v>54</v>
      </c>
      <c r="B46" s="78" t="s">
        <v>55</v>
      </c>
      <c r="C46" s="79"/>
      <c r="D46" s="80">
        <f>SUM(D47+D58)</f>
        <v>5022661.79</v>
      </c>
      <c r="E46" s="80">
        <f>SUM(E47+E58)</f>
        <v>5012004.99</v>
      </c>
      <c r="F46" s="80">
        <f t="shared" si="1"/>
        <v>99.787825650112111</v>
      </c>
    </row>
    <row r="47" spans="1:6" ht="84" x14ac:dyDescent="0.2">
      <c r="A47" s="81" t="s">
        <v>56</v>
      </c>
      <c r="B47" s="82" t="s">
        <v>57</v>
      </c>
      <c r="C47" s="83"/>
      <c r="D47" s="84">
        <f>SUM(D48)</f>
        <v>4938661.79</v>
      </c>
      <c r="E47" s="84">
        <f>SUM(E48)</f>
        <v>4928022.09</v>
      </c>
      <c r="F47" s="65">
        <f t="shared" si="1"/>
        <v>99.784563097202891</v>
      </c>
    </row>
    <row r="48" spans="1:6" ht="40.5" x14ac:dyDescent="0.25">
      <c r="A48" s="85" t="s">
        <v>58</v>
      </c>
      <c r="B48" s="53" t="s">
        <v>59</v>
      </c>
      <c r="C48" s="53"/>
      <c r="D48" s="71">
        <f>SUM(D50+D52+D54+D56+D57)</f>
        <v>4938661.79</v>
      </c>
      <c r="E48" s="71">
        <f>SUM(E50+E52+E54+E56+E57)</f>
        <v>4928022.09</v>
      </c>
      <c r="F48" s="54">
        <f t="shared" si="1"/>
        <v>99.784563097202891</v>
      </c>
    </row>
    <row r="49" spans="1:6" ht="72" x14ac:dyDescent="0.2">
      <c r="A49" s="55" t="s">
        <v>60</v>
      </c>
      <c r="B49" s="50" t="s">
        <v>61</v>
      </c>
      <c r="C49" s="56"/>
      <c r="D49" s="57">
        <f>SUM(D50)</f>
        <v>3094884.69</v>
      </c>
      <c r="E49" s="57">
        <f>SUM(E50)</f>
        <v>3088228.96</v>
      </c>
      <c r="F49" s="54">
        <f t="shared" si="1"/>
        <v>99.784944168630716</v>
      </c>
    </row>
    <row r="50" spans="1:6" ht="162" x14ac:dyDescent="0.2">
      <c r="A50" s="55" t="s">
        <v>226</v>
      </c>
      <c r="B50" s="50" t="s">
        <v>61</v>
      </c>
      <c r="C50" s="56">
        <v>100</v>
      </c>
      <c r="D50" s="57">
        <v>3094884.69</v>
      </c>
      <c r="E50" s="57">
        <v>3088228.96</v>
      </c>
      <c r="F50" s="54">
        <f t="shared" si="1"/>
        <v>99.784944168630716</v>
      </c>
    </row>
    <row r="51" spans="1:6" ht="96" x14ac:dyDescent="0.2">
      <c r="A51" s="55" t="s">
        <v>62</v>
      </c>
      <c r="B51" s="50" t="s">
        <v>63</v>
      </c>
      <c r="C51" s="56"/>
      <c r="D51" s="57">
        <f>SUM(D52)</f>
        <v>1080910.27</v>
      </c>
      <c r="E51" s="57">
        <f>SUM(E52)</f>
        <v>1080910.27</v>
      </c>
      <c r="F51" s="54">
        <f t="shared" si="1"/>
        <v>100</v>
      </c>
    </row>
    <row r="52" spans="1:6" ht="186" x14ac:dyDescent="0.2">
      <c r="A52" s="55" t="s">
        <v>227</v>
      </c>
      <c r="B52" s="50" t="s">
        <v>63</v>
      </c>
      <c r="C52" s="56">
        <v>100</v>
      </c>
      <c r="D52" s="57">
        <v>1080910.27</v>
      </c>
      <c r="E52" s="57">
        <v>1080910.27</v>
      </c>
      <c r="F52" s="54">
        <f t="shared" si="1"/>
        <v>100</v>
      </c>
    </row>
    <row r="53" spans="1:6" ht="72" x14ac:dyDescent="0.2">
      <c r="A53" s="55" t="s">
        <v>64</v>
      </c>
      <c r="B53" s="50" t="s">
        <v>65</v>
      </c>
      <c r="C53" s="56"/>
      <c r="D53" s="57">
        <f>SUM(D54)</f>
        <v>56890.01</v>
      </c>
      <c r="E53" s="57">
        <f>SUM(E54)</f>
        <v>56890.01</v>
      </c>
      <c r="F53" s="54">
        <f t="shared" si="1"/>
        <v>100</v>
      </c>
    </row>
    <row r="54" spans="1:6" ht="161.25" x14ac:dyDescent="0.2">
      <c r="A54" s="55" t="s">
        <v>228</v>
      </c>
      <c r="B54" s="50" t="s">
        <v>65</v>
      </c>
      <c r="C54" s="56">
        <v>100</v>
      </c>
      <c r="D54" s="57">
        <v>56890.01</v>
      </c>
      <c r="E54" s="57">
        <v>56890.01</v>
      </c>
      <c r="F54" s="54">
        <f t="shared" si="1"/>
        <v>100</v>
      </c>
    </row>
    <row r="55" spans="1:6" ht="25.5" x14ac:dyDescent="0.2">
      <c r="A55" s="3" t="s">
        <v>66</v>
      </c>
      <c r="B55" s="50" t="s">
        <v>67</v>
      </c>
      <c r="C55" s="56"/>
      <c r="D55" s="57">
        <f>SUM(D56:D57)</f>
        <v>705976.82</v>
      </c>
      <c r="E55" s="57">
        <f>SUM(E56:E57)</f>
        <v>701992.85</v>
      </c>
      <c r="F55" s="54">
        <v>0</v>
      </c>
    </row>
    <row r="56" spans="1:6" ht="51" x14ac:dyDescent="0.2">
      <c r="A56" s="59" t="s">
        <v>229</v>
      </c>
      <c r="B56" s="50" t="s">
        <v>67</v>
      </c>
      <c r="C56" s="56">
        <v>200</v>
      </c>
      <c r="D56" s="57">
        <v>700376.82</v>
      </c>
      <c r="E56" s="57">
        <v>697779.85</v>
      </c>
      <c r="F56" s="54">
        <f t="shared" ref="F56:F75" si="4">SUM(E56/D56*100)</f>
        <v>99.629203890557093</v>
      </c>
    </row>
    <row r="57" spans="1:6" ht="25.5" x14ac:dyDescent="0.2">
      <c r="A57" s="60" t="s">
        <v>230</v>
      </c>
      <c r="B57" s="50" t="s">
        <v>67</v>
      </c>
      <c r="C57" s="56">
        <v>800</v>
      </c>
      <c r="D57" s="57">
        <v>5600</v>
      </c>
      <c r="E57" s="57">
        <v>4213</v>
      </c>
      <c r="F57" s="54">
        <f t="shared" si="4"/>
        <v>75.232142857142861</v>
      </c>
    </row>
    <row r="58" spans="1:6" ht="84" x14ac:dyDescent="0.2">
      <c r="A58" s="88" t="s">
        <v>68</v>
      </c>
      <c r="B58" s="72" t="s">
        <v>69</v>
      </c>
      <c r="C58" s="73"/>
      <c r="D58" s="89">
        <f>SUM(D59)</f>
        <v>84000</v>
      </c>
      <c r="E58" s="89">
        <f>SUM(E59)</f>
        <v>83982.9</v>
      </c>
      <c r="F58" s="65">
        <f t="shared" si="4"/>
        <v>99.979642857142849</v>
      </c>
    </row>
    <row r="59" spans="1:6" ht="54" x14ac:dyDescent="0.25">
      <c r="A59" s="85" t="s">
        <v>70</v>
      </c>
      <c r="B59" s="53" t="s">
        <v>71</v>
      </c>
      <c r="C59" s="53"/>
      <c r="D59" s="71">
        <f>SUM(D60)</f>
        <v>84000</v>
      </c>
      <c r="E59" s="71">
        <f>SUM(E60)</f>
        <v>83982.9</v>
      </c>
      <c r="F59" s="54">
        <f t="shared" si="4"/>
        <v>99.979642857142849</v>
      </c>
    </row>
    <row r="60" spans="1:6" ht="24" x14ac:dyDescent="0.2">
      <c r="A60" s="55" t="s">
        <v>72</v>
      </c>
      <c r="B60" s="50" t="s">
        <v>73</v>
      </c>
      <c r="C60" s="56"/>
      <c r="D60" s="57">
        <f>D61</f>
        <v>84000</v>
      </c>
      <c r="E60" s="57">
        <f>E61</f>
        <v>83982.9</v>
      </c>
      <c r="F60" s="54">
        <f t="shared" si="4"/>
        <v>99.979642857142849</v>
      </c>
    </row>
    <row r="61" spans="1:6" ht="63.75" x14ac:dyDescent="0.2">
      <c r="A61" s="60" t="s">
        <v>231</v>
      </c>
      <c r="B61" s="50" t="s">
        <v>73</v>
      </c>
      <c r="C61" s="56">
        <v>200</v>
      </c>
      <c r="D61" s="57">
        <v>84000</v>
      </c>
      <c r="E61" s="57">
        <v>83982.9</v>
      </c>
      <c r="F61" s="54">
        <f t="shared" si="4"/>
        <v>99.979642857142849</v>
      </c>
    </row>
    <row r="62" spans="1:6" ht="67.5" x14ac:dyDescent="0.25">
      <c r="A62" s="93" t="s">
        <v>74</v>
      </c>
      <c r="B62" s="78" t="s">
        <v>75</v>
      </c>
      <c r="C62" s="79"/>
      <c r="D62" s="87">
        <f>SUM(D63)</f>
        <v>361122.58999999997</v>
      </c>
      <c r="E62" s="87">
        <f>SUM(E63)</f>
        <v>325794.81</v>
      </c>
      <c r="F62" s="80">
        <f t="shared" si="4"/>
        <v>90.217233433112014</v>
      </c>
    </row>
    <row r="63" spans="1:6" ht="40.5" x14ac:dyDescent="0.25">
      <c r="A63" s="85" t="s">
        <v>76</v>
      </c>
      <c r="B63" s="50" t="s">
        <v>77</v>
      </c>
      <c r="C63" s="56"/>
      <c r="D63" s="57">
        <f>SUM(D64)</f>
        <v>361122.58999999997</v>
      </c>
      <c r="E63" s="57">
        <f>SUM(E64)</f>
        <v>325794.81</v>
      </c>
      <c r="F63" s="54">
        <f t="shared" si="4"/>
        <v>90.217233433112014</v>
      </c>
    </row>
    <row r="64" spans="1:6" ht="36" x14ac:dyDescent="0.2">
      <c r="A64" s="55" t="s">
        <v>78</v>
      </c>
      <c r="B64" s="63" t="s">
        <v>79</v>
      </c>
      <c r="C64" s="56"/>
      <c r="D64" s="57">
        <f>D66+D65</f>
        <v>361122.58999999997</v>
      </c>
      <c r="E64" s="57">
        <f>E66+E65</f>
        <v>325794.81</v>
      </c>
      <c r="F64" s="54">
        <f t="shared" si="4"/>
        <v>90.217233433112014</v>
      </c>
    </row>
    <row r="65" spans="1:6" ht="76.5" x14ac:dyDescent="0.2">
      <c r="A65" s="60" t="s">
        <v>232</v>
      </c>
      <c r="B65" s="63" t="s">
        <v>79</v>
      </c>
      <c r="C65" s="56">
        <v>200</v>
      </c>
      <c r="D65" s="57">
        <v>260763.09</v>
      </c>
      <c r="E65" s="57">
        <v>254947.8</v>
      </c>
      <c r="F65" s="54">
        <f t="shared" ref="F65" si="5">SUM(E65/D65*100)</f>
        <v>97.769895271604582</v>
      </c>
    </row>
    <row r="66" spans="1:6" ht="76.5" x14ac:dyDescent="0.2">
      <c r="A66" s="60" t="s">
        <v>232</v>
      </c>
      <c r="B66" s="63" t="s">
        <v>79</v>
      </c>
      <c r="C66" s="56">
        <v>400</v>
      </c>
      <c r="D66" s="57">
        <v>100359.5</v>
      </c>
      <c r="E66" s="57">
        <v>70847.009999999995</v>
      </c>
      <c r="F66" s="54">
        <f t="shared" si="4"/>
        <v>70.593227347685072</v>
      </c>
    </row>
    <row r="67" spans="1:6" ht="26.25" x14ac:dyDescent="0.25">
      <c r="A67" s="77" t="s">
        <v>80</v>
      </c>
      <c r="B67" s="78" t="s">
        <v>81</v>
      </c>
      <c r="C67" s="79"/>
      <c r="D67" s="80">
        <f>D68</f>
        <v>4576007.24</v>
      </c>
      <c r="E67" s="80">
        <f>E68</f>
        <v>4455530.88</v>
      </c>
      <c r="F67" s="80">
        <f t="shared" si="4"/>
        <v>97.367216578092638</v>
      </c>
    </row>
    <row r="68" spans="1:6" ht="60" x14ac:dyDescent="0.2">
      <c r="A68" s="81" t="s">
        <v>82</v>
      </c>
      <c r="B68" s="82" t="s">
        <v>83</v>
      </c>
      <c r="C68" s="83"/>
      <c r="D68" s="84">
        <f>SUM(D69+D79)</f>
        <v>4576007.24</v>
      </c>
      <c r="E68" s="84">
        <f>SUM(E69+E79)</f>
        <v>4455530.88</v>
      </c>
      <c r="F68" s="65">
        <f t="shared" si="4"/>
        <v>97.367216578092638</v>
      </c>
    </row>
    <row r="69" spans="1:6" ht="54" x14ac:dyDescent="0.25">
      <c r="A69" s="85" t="s">
        <v>84</v>
      </c>
      <c r="B69" s="53" t="s">
        <v>85</v>
      </c>
      <c r="C69" s="53"/>
      <c r="D69" s="71">
        <f>SUM(D74+D70+D77+D78)</f>
        <v>4576007.24</v>
      </c>
      <c r="E69" s="71">
        <f>SUM(E74+E70+E78)</f>
        <v>4455530.88</v>
      </c>
      <c r="F69" s="54">
        <f t="shared" si="4"/>
        <v>97.367216578092638</v>
      </c>
    </row>
    <row r="70" spans="1:6" ht="36" x14ac:dyDescent="0.2">
      <c r="A70" s="55" t="s">
        <v>86</v>
      </c>
      <c r="B70" s="50" t="s">
        <v>87</v>
      </c>
      <c r="C70" s="56"/>
      <c r="D70" s="57">
        <f>SUM(D71+D72+D73+H55)</f>
        <v>3558649.54</v>
      </c>
      <c r="E70" s="57">
        <f>SUM(E71+E72+E73+I55)</f>
        <v>3471181.16</v>
      </c>
      <c r="F70" s="54">
        <f t="shared" si="4"/>
        <v>97.542090643744601</v>
      </c>
    </row>
    <row r="71" spans="1:6" ht="126" x14ac:dyDescent="0.2">
      <c r="A71" s="58" t="s">
        <v>233</v>
      </c>
      <c r="B71" s="50" t="s">
        <v>87</v>
      </c>
      <c r="C71" s="56">
        <v>100</v>
      </c>
      <c r="D71" s="57">
        <v>2837111.3</v>
      </c>
      <c r="E71" s="57">
        <v>2834751.92</v>
      </c>
      <c r="F71" s="54">
        <f t="shared" si="4"/>
        <v>99.916838652047247</v>
      </c>
    </row>
    <row r="72" spans="1:6" ht="76.5" x14ac:dyDescent="0.2">
      <c r="A72" s="59" t="s">
        <v>234</v>
      </c>
      <c r="B72" s="50" t="s">
        <v>87</v>
      </c>
      <c r="C72" s="56">
        <v>200</v>
      </c>
      <c r="D72" s="57">
        <v>631516.24</v>
      </c>
      <c r="E72" s="57">
        <v>547070.24</v>
      </c>
      <c r="F72" s="54">
        <f t="shared" si="4"/>
        <v>86.628055677554698</v>
      </c>
    </row>
    <row r="73" spans="1:6" ht="51" x14ac:dyDescent="0.2">
      <c r="A73" s="60" t="s">
        <v>235</v>
      </c>
      <c r="B73" s="50" t="s">
        <v>87</v>
      </c>
      <c r="C73" s="56">
        <v>800</v>
      </c>
      <c r="D73" s="57">
        <v>90022</v>
      </c>
      <c r="E73" s="57">
        <v>89359</v>
      </c>
      <c r="F73" s="54">
        <f t="shared" si="4"/>
        <v>99.263513363400051</v>
      </c>
    </row>
    <row r="74" spans="1:6" ht="24" x14ac:dyDescent="0.2">
      <c r="A74" s="55" t="s">
        <v>88</v>
      </c>
      <c r="B74" s="50" t="s">
        <v>89</v>
      </c>
      <c r="C74" s="56"/>
      <c r="D74" s="57">
        <f>SUM(D75)</f>
        <v>959257.7</v>
      </c>
      <c r="E74" s="57">
        <f>SUM(E75)</f>
        <v>936249.72</v>
      </c>
      <c r="F74" s="54">
        <f t="shared" si="4"/>
        <v>97.60148081167344</v>
      </c>
    </row>
    <row r="75" spans="1:6" ht="114" x14ac:dyDescent="0.2">
      <c r="A75" s="58" t="s">
        <v>218</v>
      </c>
      <c r="B75" s="50" t="s">
        <v>89</v>
      </c>
      <c r="C75" s="56">
        <v>100</v>
      </c>
      <c r="D75" s="57">
        <v>959257.7</v>
      </c>
      <c r="E75" s="57">
        <v>936249.72</v>
      </c>
      <c r="F75" s="54">
        <f t="shared" si="4"/>
        <v>97.60148081167344</v>
      </c>
    </row>
    <row r="76" spans="1:6" ht="36" x14ac:dyDescent="0.2">
      <c r="A76" s="55" t="s">
        <v>90</v>
      </c>
      <c r="B76" s="50" t="s">
        <v>91</v>
      </c>
      <c r="C76" s="50"/>
      <c r="D76" s="61">
        <f>SUM(D77)</f>
        <v>10000</v>
      </c>
      <c r="E76" s="61" t="s">
        <v>122</v>
      </c>
      <c r="F76" s="54"/>
    </row>
    <row r="77" spans="1:6" ht="49.5" x14ac:dyDescent="0.2">
      <c r="A77" s="55" t="s">
        <v>236</v>
      </c>
      <c r="B77" s="50" t="s">
        <v>91</v>
      </c>
      <c r="C77" s="50">
        <v>800</v>
      </c>
      <c r="D77" s="61">
        <v>10000</v>
      </c>
      <c r="E77" s="61" t="s">
        <v>122</v>
      </c>
      <c r="F77" s="54"/>
    </row>
    <row r="78" spans="1:6" ht="48" x14ac:dyDescent="0.2">
      <c r="A78" s="55" t="s">
        <v>92</v>
      </c>
      <c r="B78" s="63" t="s">
        <v>93</v>
      </c>
      <c r="C78" s="56"/>
      <c r="D78" s="57">
        <f>SUM(D80)</f>
        <v>48100</v>
      </c>
      <c r="E78" s="57">
        <f>SUM(E80)</f>
        <v>48100</v>
      </c>
      <c r="F78" s="54"/>
    </row>
    <row r="79" spans="1:6" ht="38.25" x14ac:dyDescent="0.2">
      <c r="A79" s="60" t="s">
        <v>94</v>
      </c>
      <c r="B79" s="63" t="s">
        <v>95</v>
      </c>
      <c r="C79" s="56"/>
      <c r="D79" s="57"/>
      <c r="E79" s="57"/>
      <c r="F79" s="54"/>
    </row>
    <row r="80" spans="1:6" ht="24" x14ac:dyDescent="0.2">
      <c r="A80" s="55" t="s">
        <v>96</v>
      </c>
      <c r="B80" s="50" t="s">
        <v>97</v>
      </c>
      <c r="C80" s="56"/>
      <c r="D80" s="57">
        <f>SUM(D81)</f>
        <v>48100</v>
      </c>
      <c r="E80" s="57">
        <f>SUM(E81)</f>
        <v>48100</v>
      </c>
      <c r="F80" s="57"/>
    </row>
    <row r="81" spans="1:6" ht="63.75" x14ac:dyDescent="0.2">
      <c r="A81" s="60" t="s">
        <v>219</v>
      </c>
      <c r="B81" s="50" t="s">
        <v>97</v>
      </c>
      <c r="C81" s="56">
        <v>200</v>
      </c>
      <c r="D81" s="57">
        <v>48100</v>
      </c>
      <c r="E81" s="57">
        <v>48100</v>
      </c>
      <c r="F81" s="57"/>
    </row>
    <row r="82" spans="1:6" ht="38.25" x14ac:dyDescent="0.2">
      <c r="A82" s="94" t="s">
        <v>98</v>
      </c>
      <c r="B82" s="64" t="s">
        <v>99</v>
      </c>
      <c r="C82" s="64"/>
      <c r="D82" s="95">
        <f>SUM(D83+D95+D100)</f>
        <v>517780.01</v>
      </c>
      <c r="E82" s="95">
        <f>SUM(E83+E95+E100)</f>
        <v>450966.29000000004</v>
      </c>
      <c r="F82" s="65">
        <f t="shared" ref="F82:F85" si="6">SUM(E82/D82*100)</f>
        <v>87.096118291627363</v>
      </c>
    </row>
    <row r="83" spans="1:6" ht="12.75" x14ac:dyDescent="0.2">
      <c r="A83" s="59" t="s">
        <v>100</v>
      </c>
      <c r="B83" s="5" t="s">
        <v>101</v>
      </c>
      <c r="C83" s="75"/>
      <c r="D83" s="67">
        <f>SUM(D85+D87+D89+D91+D94+D93)</f>
        <v>350778.8</v>
      </c>
      <c r="E83" s="67">
        <f>SUM(E85+E87+E92+E94)</f>
        <v>306599.71000000002</v>
      </c>
      <c r="F83" s="54">
        <f t="shared" si="6"/>
        <v>87.405427580001998</v>
      </c>
    </row>
    <row r="84" spans="1:6" ht="108" x14ac:dyDescent="0.2">
      <c r="A84" s="66" t="s">
        <v>102</v>
      </c>
      <c r="B84" s="5" t="s">
        <v>103</v>
      </c>
      <c r="C84" s="75"/>
      <c r="D84" s="67">
        <f>SUM(D85)</f>
        <v>220435.68</v>
      </c>
      <c r="E84" s="67">
        <f>SUM(E85)</f>
        <v>219516.48</v>
      </c>
      <c r="F84" s="54">
        <f t="shared" si="6"/>
        <v>99.583007614738236</v>
      </c>
    </row>
    <row r="85" spans="1:6" ht="134.25" x14ac:dyDescent="0.2">
      <c r="A85" s="66" t="s">
        <v>237</v>
      </c>
      <c r="B85" s="5" t="s">
        <v>103</v>
      </c>
      <c r="C85" s="75">
        <v>300</v>
      </c>
      <c r="D85" s="67">
        <v>220435.68</v>
      </c>
      <c r="E85" s="67">
        <v>219516.48</v>
      </c>
      <c r="F85" s="54">
        <f t="shared" si="6"/>
        <v>99.583007614738236</v>
      </c>
    </row>
    <row r="86" spans="1:6" ht="108" x14ac:dyDescent="0.2">
      <c r="A86" s="55" t="s">
        <v>104</v>
      </c>
      <c r="B86" s="5" t="s">
        <v>105</v>
      </c>
      <c r="C86" s="75"/>
      <c r="D86" s="67">
        <f>SUM(D87)</f>
        <v>59358.12</v>
      </c>
      <c r="E86" s="67">
        <f>SUM(E87)</f>
        <v>43183.23</v>
      </c>
      <c r="F86" s="54"/>
    </row>
    <row r="87" spans="1:6" ht="165.75" x14ac:dyDescent="0.2">
      <c r="A87" s="60" t="s">
        <v>238</v>
      </c>
      <c r="B87" s="5" t="s">
        <v>105</v>
      </c>
      <c r="C87" s="75">
        <v>200</v>
      </c>
      <c r="D87" s="67">
        <v>59358.12</v>
      </c>
      <c r="E87" s="67">
        <v>43183.23</v>
      </c>
      <c r="F87" s="54">
        <f>SUM(E87/D87*100)</f>
        <v>72.750333063109139</v>
      </c>
    </row>
    <row r="88" spans="1:6" ht="204" x14ac:dyDescent="0.2">
      <c r="A88" s="96" t="s">
        <v>106</v>
      </c>
      <c r="B88" s="5" t="s">
        <v>107</v>
      </c>
      <c r="C88" s="75"/>
      <c r="D88" s="67"/>
      <c r="E88" s="67" t="s">
        <v>122</v>
      </c>
      <c r="F88" s="54" t="s">
        <v>122</v>
      </c>
    </row>
    <row r="89" spans="1:6" ht="216.75" x14ac:dyDescent="0.2">
      <c r="A89" s="62" t="s">
        <v>108</v>
      </c>
      <c r="B89" s="5" t="s">
        <v>107</v>
      </c>
      <c r="C89" s="75">
        <v>200</v>
      </c>
      <c r="D89" s="67">
        <v>3000</v>
      </c>
      <c r="E89" s="67"/>
      <c r="F89" s="54">
        <v>0</v>
      </c>
    </row>
    <row r="90" spans="1:6" ht="96" x14ac:dyDescent="0.2">
      <c r="A90" s="55" t="s">
        <v>109</v>
      </c>
      <c r="B90" s="5" t="s">
        <v>110</v>
      </c>
      <c r="C90" s="75"/>
      <c r="D90" s="67">
        <v>5000</v>
      </c>
      <c r="E90" s="67" t="s">
        <v>122</v>
      </c>
      <c r="F90" s="67"/>
    </row>
    <row r="91" spans="1:6" ht="109.5" x14ac:dyDescent="0.2">
      <c r="A91" s="55" t="s">
        <v>239</v>
      </c>
      <c r="B91" s="5" t="s">
        <v>110</v>
      </c>
      <c r="C91" s="75">
        <v>800</v>
      </c>
      <c r="D91" s="67">
        <v>5000</v>
      </c>
      <c r="E91" s="67" t="s">
        <v>122</v>
      </c>
      <c r="F91" s="54"/>
    </row>
    <row r="92" spans="1:6" ht="96" x14ac:dyDescent="0.2">
      <c r="A92" s="55" t="s">
        <v>111</v>
      </c>
      <c r="B92" s="5" t="s">
        <v>112</v>
      </c>
      <c r="C92" s="75"/>
      <c r="D92" s="67">
        <f>SUM(D93)</f>
        <v>19085</v>
      </c>
      <c r="E92" s="67">
        <f>SUM(E93)</f>
        <v>0</v>
      </c>
      <c r="F92" s="67" t="s">
        <v>122</v>
      </c>
    </row>
    <row r="93" spans="1:6" ht="135" x14ac:dyDescent="0.2">
      <c r="A93" s="55" t="s">
        <v>240</v>
      </c>
      <c r="B93" s="5" t="s">
        <v>112</v>
      </c>
      <c r="C93" s="75">
        <v>200</v>
      </c>
      <c r="D93" s="67">
        <v>19085</v>
      </c>
      <c r="E93" s="67"/>
      <c r="F93" s="54">
        <f t="shared" ref="F93:F103" si="7">SUM(E93/D93*100)</f>
        <v>0</v>
      </c>
    </row>
    <row r="94" spans="1:6" ht="108" x14ac:dyDescent="0.2">
      <c r="A94" s="55" t="s">
        <v>113</v>
      </c>
      <c r="B94" s="5" t="s">
        <v>114</v>
      </c>
      <c r="C94" s="75">
        <v>200</v>
      </c>
      <c r="D94" s="67">
        <v>43900</v>
      </c>
      <c r="E94" s="67">
        <v>43900</v>
      </c>
      <c r="F94" s="54">
        <f t="shared" si="7"/>
        <v>100</v>
      </c>
    </row>
    <row r="95" spans="1:6" ht="48" x14ac:dyDescent="0.2">
      <c r="A95" s="55" t="s">
        <v>115</v>
      </c>
      <c r="B95" s="5" t="s">
        <v>116</v>
      </c>
      <c r="C95" s="75"/>
      <c r="D95" s="67">
        <f>SUM(D96)</f>
        <v>115400</v>
      </c>
      <c r="E95" s="67">
        <f>SUM(E96)</f>
        <v>92765.37</v>
      </c>
      <c r="F95" s="54">
        <f t="shared" si="7"/>
        <v>80.385935875216632</v>
      </c>
    </row>
    <row r="96" spans="1:6" ht="12.75" x14ac:dyDescent="0.2">
      <c r="A96" s="59" t="s">
        <v>100</v>
      </c>
      <c r="B96" s="5" t="s">
        <v>117</v>
      </c>
      <c r="C96" s="75"/>
      <c r="D96" s="67">
        <f>SUM(D97)</f>
        <v>115400</v>
      </c>
      <c r="E96" s="67">
        <f>SUM(E97)</f>
        <v>92765.37</v>
      </c>
      <c r="F96" s="54">
        <f t="shared" si="7"/>
        <v>80.385935875216632</v>
      </c>
    </row>
    <row r="97" spans="1:6" ht="84" x14ac:dyDescent="0.2">
      <c r="A97" s="66" t="s">
        <v>118</v>
      </c>
      <c r="B97" s="5" t="s">
        <v>119</v>
      </c>
      <c r="C97" s="75"/>
      <c r="D97" s="67">
        <f>SUM(D98:D99)</f>
        <v>115400</v>
      </c>
      <c r="E97" s="67">
        <f>SUM(E98:E99)</f>
        <v>92765.37</v>
      </c>
      <c r="F97" s="54">
        <f t="shared" si="7"/>
        <v>80.385935875216632</v>
      </c>
    </row>
    <row r="98" spans="1:6" s="27" customFormat="1" ht="174" x14ac:dyDescent="0.2">
      <c r="A98" s="58" t="s">
        <v>220</v>
      </c>
      <c r="B98" s="5" t="s">
        <v>119</v>
      </c>
      <c r="C98" s="75">
        <v>100</v>
      </c>
      <c r="D98" s="67">
        <v>115400</v>
      </c>
      <c r="E98" s="67">
        <v>92765.37</v>
      </c>
      <c r="F98" s="54">
        <f t="shared" si="7"/>
        <v>80.385935875216632</v>
      </c>
    </row>
    <row r="99" spans="1:6" ht="127.5" x14ac:dyDescent="0.2">
      <c r="A99" s="59" t="s">
        <v>241</v>
      </c>
      <c r="B99" s="5" t="s">
        <v>119</v>
      </c>
      <c r="C99" s="75">
        <v>200</v>
      </c>
      <c r="D99" s="67"/>
      <c r="E99" s="67"/>
      <c r="F99" s="54">
        <v>0</v>
      </c>
    </row>
    <row r="100" spans="1:6" ht="84" x14ac:dyDescent="0.2">
      <c r="A100" s="55" t="s">
        <v>248</v>
      </c>
      <c r="B100" s="5" t="s">
        <v>249</v>
      </c>
      <c r="C100" s="75"/>
      <c r="D100" s="67">
        <f>SUM(D101:D102)</f>
        <v>51601.21</v>
      </c>
      <c r="E100" s="67">
        <f>SUM(E101:E102)</f>
        <v>51601.21</v>
      </c>
      <c r="F100" s="54">
        <f t="shared" ref="F100" si="8">SUM(E100/D100*100)</f>
        <v>100</v>
      </c>
    </row>
    <row r="101" spans="1:6" ht="84" x14ac:dyDescent="0.2">
      <c r="A101" s="55" t="s">
        <v>248</v>
      </c>
      <c r="B101" s="5" t="s">
        <v>246</v>
      </c>
      <c r="C101" s="75">
        <v>500</v>
      </c>
      <c r="D101" s="67">
        <v>573.65</v>
      </c>
      <c r="E101" s="67">
        <v>573.65</v>
      </c>
      <c r="F101" s="54">
        <f t="shared" si="7"/>
        <v>100</v>
      </c>
    </row>
    <row r="102" spans="1:6" ht="84" x14ac:dyDescent="0.2">
      <c r="A102" s="55" t="s">
        <v>248</v>
      </c>
      <c r="B102" s="5" t="s">
        <v>247</v>
      </c>
      <c r="C102" s="75">
        <v>500</v>
      </c>
      <c r="D102" s="67">
        <v>51027.56</v>
      </c>
      <c r="E102" s="67">
        <v>51027.56</v>
      </c>
      <c r="F102" s="54">
        <f t="shared" si="7"/>
        <v>100</v>
      </c>
    </row>
    <row r="103" spans="1:6" ht="12.75" x14ac:dyDescent="0.2">
      <c r="A103" s="98" t="s">
        <v>120</v>
      </c>
      <c r="B103" s="99"/>
      <c r="C103" s="100"/>
      <c r="D103" s="101">
        <f>SUM(D82+D67+D62+D46+D19+D14+D42)</f>
        <v>30044688.239999998</v>
      </c>
      <c r="E103" s="101">
        <f>SUM(E82+E67+E62+E46+E19+E14+E42)</f>
        <v>29485668.629999999</v>
      </c>
      <c r="F103" s="65">
        <f t="shared" si="7"/>
        <v>98.139372905005715</v>
      </c>
    </row>
    <row r="104" spans="1:6" ht="12.75" x14ac:dyDescent="0.2">
      <c r="A104" s="97"/>
      <c r="B104" s="76"/>
      <c r="C104" s="76"/>
      <c r="D104" s="51"/>
      <c r="E104" s="51"/>
      <c r="F104" s="51"/>
    </row>
  </sheetData>
  <mergeCells count="4">
    <mergeCell ref="D2:F2"/>
    <mergeCell ref="A3:F7"/>
    <mergeCell ref="D8:F8"/>
    <mergeCell ref="A9:F9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25" workbookViewId="0">
      <selection activeCell="A3" sqref="A3:E3"/>
    </sheetView>
  </sheetViews>
  <sheetFormatPr defaultRowHeight="12" x14ac:dyDescent="0.2"/>
  <cols>
    <col min="2" max="2" width="36.6640625" customWidth="1"/>
    <col min="3" max="3" width="21.5" customWidth="1"/>
    <col min="4" max="4" width="19.33203125" customWidth="1"/>
    <col min="5" max="5" width="20.83203125" customWidth="1"/>
  </cols>
  <sheetData>
    <row r="1" spans="1:5" ht="14.25" x14ac:dyDescent="0.2">
      <c r="A1" s="157" t="s">
        <v>4</v>
      </c>
      <c r="B1" s="157"/>
      <c r="C1" s="157"/>
      <c r="D1" s="157"/>
      <c r="E1" s="157"/>
    </row>
    <row r="2" spans="1:5" ht="15" x14ac:dyDescent="0.2">
      <c r="A2" s="158" t="s">
        <v>148</v>
      </c>
      <c r="B2" s="158"/>
      <c r="C2" s="158"/>
      <c r="D2" s="158"/>
      <c r="E2" s="158"/>
    </row>
    <row r="3" spans="1:5" ht="15" x14ac:dyDescent="0.2">
      <c r="A3" s="158" t="s">
        <v>478</v>
      </c>
      <c r="B3" s="158"/>
      <c r="C3" s="158"/>
      <c r="D3" s="158"/>
      <c r="E3" s="158"/>
    </row>
    <row r="4" spans="1:5" ht="15" x14ac:dyDescent="0.2">
      <c r="A4" s="158"/>
      <c r="B4" s="158"/>
      <c r="C4" s="158"/>
      <c r="D4" s="158"/>
      <c r="E4" s="158"/>
    </row>
    <row r="5" spans="1:5" ht="3" customHeight="1" x14ac:dyDescent="0.2">
      <c r="A5" s="159"/>
      <c r="B5" s="159"/>
      <c r="C5" s="159"/>
      <c r="D5" s="159"/>
      <c r="E5" s="159"/>
    </row>
    <row r="6" spans="1:5" ht="36.75" customHeight="1" thickBot="1" x14ac:dyDescent="0.25">
      <c r="A6" s="160" t="s">
        <v>460</v>
      </c>
      <c r="B6" s="160"/>
      <c r="C6" s="160"/>
      <c r="D6" s="160"/>
      <c r="E6" s="160"/>
    </row>
    <row r="7" spans="1:5" ht="16.5" thickBot="1" x14ac:dyDescent="0.25">
      <c r="A7" s="148" t="s">
        <v>149</v>
      </c>
      <c r="B7" s="150" t="s">
        <v>6</v>
      </c>
      <c r="C7" s="152" t="s">
        <v>461</v>
      </c>
      <c r="D7" s="153"/>
      <c r="E7" s="154"/>
    </row>
    <row r="8" spans="1:5" ht="27" customHeight="1" thickBot="1" x14ac:dyDescent="0.25">
      <c r="A8" s="149"/>
      <c r="B8" s="151"/>
      <c r="C8" s="25" t="s">
        <v>462</v>
      </c>
      <c r="D8" s="25" t="s">
        <v>463</v>
      </c>
      <c r="E8" s="6" t="s">
        <v>162</v>
      </c>
    </row>
    <row r="9" spans="1:5" ht="32.25" thickBot="1" x14ac:dyDescent="0.25">
      <c r="A9" s="7" t="s">
        <v>128</v>
      </c>
      <c r="B9" s="8" t="s">
        <v>150</v>
      </c>
      <c r="C9" s="9">
        <f>SUM(C10:C14)</f>
        <v>4757951.5699999994</v>
      </c>
      <c r="D9" s="10">
        <f>SUM(D10:D14)</f>
        <v>4594215.32</v>
      </c>
      <c r="E9" s="10">
        <f t="shared" ref="E9:E26" si="0">SUM(D9/C9*100)</f>
        <v>96.558681869895551</v>
      </c>
    </row>
    <row r="10" spans="1:5" ht="63.75" thickBot="1" x14ac:dyDescent="0.25">
      <c r="A10" s="12" t="s">
        <v>130</v>
      </c>
      <c r="B10" s="13" t="s">
        <v>151</v>
      </c>
      <c r="C10" s="14">
        <v>959257.7</v>
      </c>
      <c r="D10" s="14">
        <v>936249.72</v>
      </c>
      <c r="E10" s="10">
        <f t="shared" si="0"/>
        <v>97.60148081167344</v>
      </c>
    </row>
    <row r="11" spans="1:5" ht="126.75" thickBot="1" x14ac:dyDescent="0.25">
      <c r="A11" s="12" t="s">
        <v>129</v>
      </c>
      <c r="B11" s="13" t="s">
        <v>152</v>
      </c>
      <c r="C11" s="6">
        <v>3607323.19</v>
      </c>
      <c r="D11" s="6">
        <v>3519854.81</v>
      </c>
      <c r="E11" s="10">
        <f t="shared" si="0"/>
        <v>97.575255240714938</v>
      </c>
    </row>
    <row r="12" spans="1:5" ht="126.75" thickBot="1" x14ac:dyDescent="0.25">
      <c r="A12" s="12" t="s">
        <v>243</v>
      </c>
      <c r="B12" s="13" t="s">
        <v>250</v>
      </c>
      <c r="C12" s="15">
        <v>51027.56</v>
      </c>
      <c r="D12" s="15">
        <v>51027.56</v>
      </c>
      <c r="E12" s="10">
        <f t="shared" si="0"/>
        <v>100</v>
      </c>
    </row>
    <row r="13" spans="1:5" ht="16.5" thickBot="1" x14ac:dyDescent="0.25">
      <c r="A13" s="12" t="s">
        <v>131</v>
      </c>
      <c r="B13" s="13" t="s">
        <v>153</v>
      </c>
      <c r="C13" s="15">
        <v>10000</v>
      </c>
      <c r="D13" s="15"/>
      <c r="E13" s="10">
        <f t="shared" si="0"/>
        <v>0</v>
      </c>
    </row>
    <row r="14" spans="1:5" ht="32.25" thickBot="1" x14ac:dyDescent="0.25">
      <c r="A14" s="12" t="s">
        <v>132</v>
      </c>
      <c r="B14" s="13" t="s">
        <v>154</v>
      </c>
      <c r="C14" s="6">
        <v>130343.12</v>
      </c>
      <c r="D14" s="15">
        <v>87083.23</v>
      </c>
      <c r="E14" s="10">
        <f t="shared" si="0"/>
        <v>66.810760706050303</v>
      </c>
    </row>
    <row r="15" spans="1:5" ht="32.25" thickBot="1" x14ac:dyDescent="0.25">
      <c r="A15" s="7" t="s">
        <v>133</v>
      </c>
      <c r="B15" s="8" t="s">
        <v>155</v>
      </c>
      <c r="C15" s="10">
        <f>SUM(C16)</f>
        <v>115400</v>
      </c>
      <c r="D15" s="16">
        <f>SUM(D16)</f>
        <v>92765.37</v>
      </c>
      <c r="E15" s="10">
        <f t="shared" si="0"/>
        <v>80.385935875216632</v>
      </c>
    </row>
    <row r="16" spans="1:5" ht="32.25" thickBot="1" x14ac:dyDescent="0.25">
      <c r="A16" s="12" t="s">
        <v>135</v>
      </c>
      <c r="B16" s="13" t="s">
        <v>134</v>
      </c>
      <c r="C16" s="15">
        <v>115400</v>
      </c>
      <c r="D16" s="15">
        <v>92765.37</v>
      </c>
      <c r="E16" s="10">
        <f t="shared" si="0"/>
        <v>80.385935875216632</v>
      </c>
    </row>
    <row r="17" spans="1:5" ht="63.75" thickBot="1" x14ac:dyDescent="0.25">
      <c r="A17" s="7" t="s">
        <v>136</v>
      </c>
      <c r="B17" s="17" t="s">
        <v>156</v>
      </c>
      <c r="C17" s="16">
        <f>SUM(C18)</f>
        <v>294000</v>
      </c>
      <c r="D17" s="16">
        <f>SUM(D18)</f>
        <v>294000</v>
      </c>
      <c r="E17" s="10">
        <f t="shared" si="0"/>
        <v>100</v>
      </c>
    </row>
    <row r="18" spans="1:5" ht="32.25" thickBot="1" x14ac:dyDescent="0.25">
      <c r="A18" s="12" t="s">
        <v>138</v>
      </c>
      <c r="B18" s="13" t="s">
        <v>137</v>
      </c>
      <c r="C18" s="18">
        <v>294000</v>
      </c>
      <c r="D18" s="18">
        <v>294000</v>
      </c>
      <c r="E18" s="10">
        <f t="shared" si="0"/>
        <v>100</v>
      </c>
    </row>
    <row r="19" spans="1:5" ht="48" thickBot="1" x14ac:dyDescent="0.25">
      <c r="A19" s="7" t="s">
        <v>139</v>
      </c>
      <c r="B19" s="8" t="s">
        <v>157</v>
      </c>
      <c r="C19" s="11">
        <f>SUM(C20)</f>
        <v>19634239.199999999</v>
      </c>
      <c r="D19" s="11">
        <f>SUM(D20)</f>
        <v>19243166.469999999</v>
      </c>
      <c r="E19" s="10">
        <f t="shared" si="0"/>
        <v>98.00821042253574</v>
      </c>
    </row>
    <row r="20" spans="1:5" ht="16.5" thickBot="1" x14ac:dyDescent="0.25">
      <c r="A20" s="12" t="s">
        <v>141</v>
      </c>
      <c r="B20" s="13" t="s">
        <v>140</v>
      </c>
      <c r="C20" s="6">
        <v>19634239.199999999</v>
      </c>
      <c r="D20" s="6">
        <v>19243166.469999999</v>
      </c>
      <c r="E20" s="10">
        <f t="shared" si="0"/>
        <v>98.00821042253574</v>
      </c>
    </row>
    <row r="21" spans="1:5" ht="32.25" thickBot="1" x14ac:dyDescent="0.25">
      <c r="A21" s="7" t="s">
        <v>142</v>
      </c>
      <c r="B21" s="8" t="s">
        <v>158</v>
      </c>
      <c r="C21" s="11">
        <f>SUM(C22)</f>
        <v>4938661.79</v>
      </c>
      <c r="D21" s="10">
        <f>SUM(D22)</f>
        <v>4928022.09</v>
      </c>
      <c r="E21" s="10">
        <f t="shared" si="0"/>
        <v>99.784563097202891</v>
      </c>
    </row>
    <row r="22" spans="1:5" ht="16.5" thickBot="1" x14ac:dyDescent="0.25">
      <c r="A22" s="12" t="s">
        <v>144</v>
      </c>
      <c r="B22" s="13" t="s">
        <v>143</v>
      </c>
      <c r="C22" s="6">
        <v>4938661.79</v>
      </c>
      <c r="D22" s="15">
        <v>4928022.09</v>
      </c>
      <c r="E22" s="10">
        <f t="shared" si="0"/>
        <v>99.784563097202891</v>
      </c>
    </row>
    <row r="23" spans="1:5" ht="32.25" thickBot="1" x14ac:dyDescent="0.25">
      <c r="A23" s="19">
        <v>1000</v>
      </c>
      <c r="B23" s="8" t="s">
        <v>159</v>
      </c>
      <c r="C23" s="10">
        <f>SUM(C24)</f>
        <v>220435.68</v>
      </c>
      <c r="D23" s="10">
        <f>SUM(D24)</f>
        <v>219516.48</v>
      </c>
      <c r="E23" s="10">
        <f t="shared" si="0"/>
        <v>99.583007614738236</v>
      </c>
    </row>
    <row r="24" spans="1:5" ht="16.5" thickBot="1" x14ac:dyDescent="0.25">
      <c r="A24" s="20">
        <v>1001</v>
      </c>
      <c r="B24" s="13" t="s">
        <v>145</v>
      </c>
      <c r="C24" s="10">
        <v>220435.68</v>
      </c>
      <c r="D24" s="10">
        <v>219516.48</v>
      </c>
      <c r="E24" s="10">
        <f t="shared" si="0"/>
        <v>99.583007614738236</v>
      </c>
    </row>
    <row r="25" spans="1:5" ht="32.25" thickBot="1" x14ac:dyDescent="0.25">
      <c r="A25" s="21">
        <v>1100</v>
      </c>
      <c r="B25" s="22" t="s">
        <v>160</v>
      </c>
      <c r="C25" s="16">
        <f>SUM(C26)</f>
        <v>84000</v>
      </c>
      <c r="D25" s="10">
        <f>SUM(D26)</f>
        <v>83982.9</v>
      </c>
      <c r="E25" s="10">
        <f t="shared" si="0"/>
        <v>99.979642857142849</v>
      </c>
    </row>
    <row r="26" spans="1:5" ht="16.5" thickBot="1" x14ac:dyDescent="0.25">
      <c r="A26" s="23">
        <v>1102</v>
      </c>
      <c r="B26" s="24" t="s">
        <v>146</v>
      </c>
      <c r="C26" s="18">
        <v>84000</v>
      </c>
      <c r="D26" s="15">
        <v>83982.9</v>
      </c>
      <c r="E26" s="10">
        <f t="shared" si="0"/>
        <v>99.979642857142849</v>
      </c>
    </row>
    <row r="27" spans="1:5" ht="16.5" thickBot="1" x14ac:dyDescent="0.25">
      <c r="A27" s="155" t="s">
        <v>161</v>
      </c>
      <c r="B27" s="156"/>
      <c r="C27" s="10">
        <f>SUM(C9+C15+C17+C19+C21+C23+C25)</f>
        <v>30044688.239999998</v>
      </c>
      <c r="D27" s="10">
        <f>SUM(D9+D15+D17+D19+D21+D23+D25)</f>
        <v>29455668.629999999</v>
      </c>
      <c r="E27" s="10">
        <f>SUM(D27/C27*100)</f>
        <v>98.039521644242569</v>
      </c>
    </row>
  </sheetData>
  <mergeCells count="10">
    <mergeCell ref="A7:A8"/>
    <mergeCell ref="B7:B8"/>
    <mergeCell ref="C7:E7"/>
    <mergeCell ref="A27:B2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4" workbookViewId="0">
      <selection activeCell="B14" sqref="B14"/>
    </sheetView>
  </sheetViews>
  <sheetFormatPr defaultRowHeight="12" x14ac:dyDescent="0.2"/>
  <cols>
    <col min="1" max="1" width="30.83203125" customWidth="1"/>
    <col min="2" max="2" width="29.83203125" customWidth="1"/>
    <col min="3" max="3" width="20.6640625" customWidth="1"/>
    <col min="4" max="4" width="20.83203125" customWidth="1"/>
    <col min="5" max="5" width="11.83203125" customWidth="1"/>
  </cols>
  <sheetData>
    <row r="1" spans="1:5" ht="12.75" x14ac:dyDescent="0.2">
      <c r="A1" s="28"/>
      <c r="B1" s="28"/>
      <c r="C1" s="29"/>
      <c r="D1" s="167" t="s">
        <v>191</v>
      </c>
      <c r="E1" s="146"/>
    </row>
    <row r="2" spans="1:5" ht="12.75" x14ac:dyDescent="0.2">
      <c r="A2" s="28"/>
      <c r="B2" s="28"/>
      <c r="C2" s="167" t="s">
        <v>165</v>
      </c>
      <c r="D2" s="167"/>
      <c r="E2" s="146"/>
    </row>
    <row r="3" spans="1:5" ht="12.75" x14ac:dyDescent="0.2">
      <c r="A3" s="28"/>
      <c r="B3" s="28"/>
      <c r="C3" s="167" t="s">
        <v>479</v>
      </c>
      <c r="D3" s="167"/>
      <c r="E3" s="146"/>
    </row>
    <row r="4" spans="1:5" ht="12.75" x14ac:dyDescent="0.2">
      <c r="A4" s="28"/>
      <c r="B4" s="28"/>
      <c r="C4" s="166"/>
      <c r="D4" s="166"/>
    </row>
    <row r="5" spans="1:5" ht="12.75" x14ac:dyDescent="0.2">
      <c r="A5" s="28"/>
      <c r="B5" s="28"/>
      <c r="C5" s="28"/>
      <c r="D5" s="28"/>
    </row>
    <row r="6" spans="1:5" x14ac:dyDescent="0.2">
      <c r="A6" s="168" t="s">
        <v>482</v>
      </c>
      <c r="B6" s="168"/>
      <c r="C6" s="168"/>
      <c r="D6" s="168"/>
      <c r="E6" s="146"/>
    </row>
    <row r="7" spans="1:5" x14ac:dyDescent="0.2">
      <c r="A7" s="169"/>
      <c r="B7" s="169"/>
      <c r="C7" s="169"/>
      <c r="D7" s="169"/>
      <c r="E7" s="146"/>
    </row>
    <row r="8" spans="1:5" x14ac:dyDescent="0.2">
      <c r="A8" s="169"/>
      <c r="B8" s="169"/>
      <c r="C8" s="169"/>
      <c r="D8" s="169"/>
      <c r="E8" s="146"/>
    </row>
    <row r="9" spans="1:5" x14ac:dyDescent="0.2">
      <c r="A9" s="169"/>
      <c r="B9" s="169"/>
      <c r="C9" s="169"/>
      <c r="D9" s="169"/>
      <c r="E9" s="146"/>
    </row>
    <row r="10" spans="1:5" ht="15.75" x14ac:dyDescent="0.2">
      <c r="A10" s="170"/>
      <c r="B10" s="170"/>
      <c r="C10" s="170"/>
      <c r="D10" s="170"/>
    </row>
    <row r="11" spans="1:5" ht="15.75" customHeight="1" x14ac:dyDescent="0.2">
      <c r="A11" s="37"/>
      <c r="B11" s="161" t="s">
        <v>166</v>
      </c>
      <c r="C11" s="163" t="s">
        <v>465</v>
      </c>
      <c r="D11" s="164"/>
      <c r="E11" s="165"/>
    </row>
    <row r="12" spans="1:5" ht="47.25" x14ac:dyDescent="0.2">
      <c r="A12" s="30" t="s">
        <v>167</v>
      </c>
      <c r="B12" s="162"/>
      <c r="C12" s="30" t="s">
        <v>189</v>
      </c>
      <c r="D12" s="30" t="s">
        <v>2</v>
      </c>
      <c r="E12" s="30" t="s">
        <v>190</v>
      </c>
    </row>
    <row r="13" spans="1:5" ht="114.75" customHeight="1" x14ac:dyDescent="0.2">
      <c r="A13" s="31"/>
      <c r="B13" s="32" t="s">
        <v>168</v>
      </c>
      <c r="C13" s="33"/>
      <c r="D13" s="33"/>
      <c r="E13" s="33"/>
    </row>
    <row r="14" spans="1:5" ht="63" x14ac:dyDescent="0.2">
      <c r="A14" s="31" t="s">
        <v>169</v>
      </c>
      <c r="B14" s="34" t="s">
        <v>170</v>
      </c>
      <c r="C14" s="35">
        <f>SUM(C15+C20)</f>
        <v>507545.11999999732</v>
      </c>
      <c r="D14" s="35">
        <v>-17881.78</v>
      </c>
      <c r="E14" s="36"/>
    </row>
    <row r="15" spans="1:5" ht="31.5" x14ac:dyDescent="0.2">
      <c r="A15" s="31" t="s">
        <v>171</v>
      </c>
      <c r="B15" s="34" t="s">
        <v>172</v>
      </c>
      <c r="C15" s="35">
        <f>SUM(C16)</f>
        <v>-29537143.120000001</v>
      </c>
      <c r="D15" s="36">
        <f t="shared" ref="C15:D18" si="0">SUM(D16)</f>
        <v>-29467786.850000001</v>
      </c>
      <c r="E15" s="36">
        <f t="shared" ref="E15:E23" si="1">SUM(D15/C15*100)</f>
        <v>99.765189647088661</v>
      </c>
    </row>
    <row r="16" spans="1:5" ht="33.75" customHeight="1" x14ac:dyDescent="0.2">
      <c r="A16" s="31" t="s">
        <v>173</v>
      </c>
      <c r="B16" s="34" t="s">
        <v>174</v>
      </c>
      <c r="C16" s="36">
        <f t="shared" si="0"/>
        <v>-29537143.120000001</v>
      </c>
      <c r="D16" s="36">
        <f t="shared" si="0"/>
        <v>-29467786.850000001</v>
      </c>
      <c r="E16" s="36">
        <f t="shared" si="1"/>
        <v>99.765189647088661</v>
      </c>
    </row>
    <row r="17" spans="1:5" ht="51" customHeight="1" x14ac:dyDescent="0.2">
      <c r="A17" s="31" t="s">
        <v>175</v>
      </c>
      <c r="B17" s="34" t="s">
        <v>176</v>
      </c>
      <c r="C17" s="36">
        <f t="shared" si="0"/>
        <v>-29537143.120000001</v>
      </c>
      <c r="D17" s="36">
        <f t="shared" si="0"/>
        <v>-29467786.850000001</v>
      </c>
      <c r="E17" s="36">
        <f t="shared" si="1"/>
        <v>99.765189647088661</v>
      </c>
    </row>
    <row r="18" spans="1:5" ht="54" customHeight="1" x14ac:dyDescent="0.2">
      <c r="A18" s="31" t="s">
        <v>177</v>
      </c>
      <c r="B18" s="34" t="s">
        <v>178</v>
      </c>
      <c r="C18" s="36">
        <f t="shared" si="0"/>
        <v>-29537143.120000001</v>
      </c>
      <c r="D18" s="36">
        <f t="shared" si="0"/>
        <v>-29467786.850000001</v>
      </c>
      <c r="E18" s="36">
        <f t="shared" si="1"/>
        <v>99.765189647088661</v>
      </c>
    </row>
    <row r="19" spans="1:5" ht="64.5" customHeight="1" x14ac:dyDescent="0.2">
      <c r="A19" s="31" t="s">
        <v>179</v>
      </c>
      <c r="B19" s="34" t="s">
        <v>180</v>
      </c>
      <c r="C19" s="36">
        <v>-29537143.120000001</v>
      </c>
      <c r="D19" s="36">
        <v>-29467786.850000001</v>
      </c>
      <c r="E19" s="36">
        <f t="shared" si="1"/>
        <v>99.765189647088661</v>
      </c>
    </row>
    <row r="20" spans="1:5" ht="31.5" x14ac:dyDescent="0.2">
      <c r="A20" s="31" t="s">
        <v>181</v>
      </c>
      <c r="B20" s="34" t="s">
        <v>182</v>
      </c>
      <c r="C20" s="36">
        <f t="shared" ref="C20:D22" si="2">SUM(C21)</f>
        <v>30044688.239999998</v>
      </c>
      <c r="D20" s="36">
        <f t="shared" si="2"/>
        <v>29485668.629999999</v>
      </c>
      <c r="E20" s="36">
        <f t="shared" si="1"/>
        <v>98.139372905005715</v>
      </c>
    </row>
    <row r="21" spans="1:5" ht="47.25" x14ac:dyDescent="0.2">
      <c r="A21" s="31" t="s">
        <v>183</v>
      </c>
      <c r="B21" s="34" t="s">
        <v>184</v>
      </c>
      <c r="C21" s="36">
        <f t="shared" si="2"/>
        <v>30044688.239999998</v>
      </c>
      <c r="D21" s="36">
        <f t="shared" si="2"/>
        <v>29485668.629999999</v>
      </c>
      <c r="E21" s="36">
        <f t="shared" si="1"/>
        <v>98.139372905005715</v>
      </c>
    </row>
    <row r="22" spans="1:5" ht="47.25" x14ac:dyDescent="0.2">
      <c r="A22" s="31" t="s">
        <v>185</v>
      </c>
      <c r="B22" s="34" t="s">
        <v>186</v>
      </c>
      <c r="C22" s="36">
        <f t="shared" si="2"/>
        <v>30044688.239999998</v>
      </c>
      <c r="D22" s="36">
        <f t="shared" si="2"/>
        <v>29485668.629999999</v>
      </c>
      <c r="E22" s="36">
        <f t="shared" si="1"/>
        <v>98.139372905005715</v>
      </c>
    </row>
    <row r="23" spans="1:5" ht="67.5" customHeight="1" x14ac:dyDescent="0.2">
      <c r="A23" s="31" t="s">
        <v>187</v>
      </c>
      <c r="B23" s="34" t="s">
        <v>188</v>
      </c>
      <c r="C23" s="36">
        <v>30044688.239999998</v>
      </c>
      <c r="D23" s="36">
        <v>29485668.629999999</v>
      </c>
      <c r="E23" s="36">
        <f t="shared" si="1"/>
        <v>98.139372905005715</v>
      </c>
    </row>
  </sheetData>
  <mergeCells count="8">
    <mergeCell ref="B11:B12"/>
    <mergeCell ref="C11:E11"/>
    <mergeCell ref="C4:D4"/>
    <mergeCell ref="D1:E1"/>
    <mergeCell ref="C2:E2"/>
    <mergeCell ref="C3:E3"/>
    <mergeCell ref="A6:E9"/>
    <mergeCell ref="A10:D10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E2" sqref="E2"/>
    </sheetView>
  </sheetViews>
  <sheetFormatPr defaultRowHeight="12" x14ac:dyDescent="0.2"/>
  <cols>
    <col min="1" max="1" width="32" customWidth="1"/>
    <col min="5" max="5" width="29.83203125" customWidth="1"/>
  </cols>
  <sheetData>
    <row r="1" spans="1:5" ht="48.75" customHeight="1" x14ac:dyDescent="0.2">
      <c r="A1" s="189" t="s">
        <v>217</v>
      </c>
      <c r="B1" s="189"/>
      <c r="C1" s="189"/>
      <c r="D1" s="189"/>
      <c r="E1" s="189"/>
    </row>
    <row r="2" spans="1:5" x14ac:dyDescent="0.2">
      <c r="A2" s="26"/>
      <c r="B2" s="26"/>
      <c r="C2" s="26"/>
      <c r="D2" s="26"/>
      <c r="E2" s="26" t="s">
        <v>480</v>
      </c>
    </row>
    <row r="3" spans="1:5" x14ac:dyDescent="0.2">
      <c r="A3" s="27"/>
      <c r="B3" s="27"/>
      <c r="C3" s="27"/>
      <c r="D3" s="27"/>
      <c r="E3" s="27"/>
    </row>
    <row r="4" spans="1:5" ht="18.75" x14ac:dyDescent="0.3">
      <c r="A4" s="190" t="s">
        <v>201</v>
      </c>
      <c r="B4" s="190"/>
      <c r="C4" s="190"/>
      <c r="D4" s="190"/>
      <c r="E4" s="190"/>
    </row>
    <row r="5" spans="1:5" ht="18.75" x14ac:dyDescent="0.3">
      <c r="A5" s="190" t="s">
        <v>192</v>
      </c>
      <c r="B5" s="190"/>
      <c r="C5" s="190"/>
      <c r="D5" s="190"/>
      <c r="E5" s="190"/>
    </row>
    <row r="6" spans="1:5" ht="18.75" x14ac:dyDescent="0.3">
      <c r="A6" s="190" t="s">
        <v>124</v>
      </c>
      <c r="B6" s="190"/>
      <c r="C6" s="190"/>
      <c r="D6" s="190"/>
      <c r="E6" s="190"/>
    </row>
    <row r="7" spans="1:5" ht="18.75" x14ac:dyDescent="0.3">
      <c r="A7" s="190" t="s">
        <v>464</v>
      </c>
      <c r="B7" s="190"/>
      <c r="C7" s="190"/>
      <c r="D7" s="190"/>
      <c r="E7" s="190"/>
    </row>
    <row r="8" spans="1:5" x14ac:dyDescent="0.2">
      <c r="A8" s="27"/>
      <c r="B8" s="27"/>
      <c r="C8" s="27"/>
      <c r="D8" s="27"/>
      <c r="E8" s="27"/>
    </row>
    <row r="9" spans="1:5" x14ac:dyDescent="0.2">
      <c r="A9" s="27"/>
      <c r="B9" s="27"/>
      <c r="C9" s="27"/>
      <c r="D9" s="27"/>
      <c r="E9" s="27"/>
    </row>
    <row r="10" spans="1:5" ht="12" customHeight="1" x14ac:dyDescent="0.2">
      <c r="A10" s="171" t="s">
        <v>193</v>
      </c>
      <c r="B10" s="183" t="s">
        <v>202</v>
      </c>
      <c r="C10" s="184"/>
      <c r="D10" s="185"/>
      <c r="E10" s="181" t="s">
        <v>2</v>
      </c>
    </row>
    <row r="11" spans="1:5" ht="12" customHeight="1" x14ac:dyDescent="0.2">
      <c r="A11" s="172"/>
      <c r="B11" s="186"/>
      <c r="C11" s="187"/>
      <c r="D11" s="188"/>
      <c r="E11" s="182"/>
    </row>
    <row r="12" spans="1:5" ht="15.75" customHeight="1" x14ac:dyDescent="0.2">
      <c r="A12" s="173"/>
      <c r="B12" s="175" t="s">
        <v>465</v>
      </c>
      <c r="C12" s="176"/>
      <c r="D12" s="177"/>
      <c r="E12" s="38" t="s">
        <v>465</v>
      </c>
    </row>
    <row r="13" spans="1:5" ht="89.25" customHeight="1" x14ac:dyDescent="0.2">
      <c r="A13" s="39" t="s">
        <v>194</v>
      </c>
      <c r="B13" s="178">
        <v>0</v>
      </c>
      <c r="C13" s="179"/>
      <c r="D13" s="180"/>
      <c r="E13" s="40">
        <v>0</v>
      </c>
    </row>
    <row r="14" spans="1:5" ht="15.75" x14ac:dyDescent="0.2">
      <c r="A14" s="41" t="s">
        <v>195</v>
      </c>
      <c r="B14" s="178">
        <v>0</v>
      </c>
      <c r="C14" s="179"/>
      <c r="D14" s="180"/>
      <c r="E14" s="40">
        <v>0</v>
      </c>
    </row>
    <row r="15" spans="1:5" ht="15.75" x14ac:dyDescent="0.2">
      <c r="A15" s="41" t="s">
        <v>196</v>
      </c>
      <c r="B15" s="178">
        <v>0</v>
      </c>
      <c r="C15" s="179"/>
      <c r="D15" s="180"/>
      <c r="E15" s="40">
        <v>0</v>
      </c>
    </row>
    <row r="16" spans="1:5" ht="33.75" customHeight="1" x14ac:dyDescent="0.2">
      <c r="A16" s="39" t="s">
        <v>197</v>
      </c>
      <c r="B16" s="178">
        <v>0</v>
      </c>
      <c r="C16" s="179"/>
      <c r="D16" s="180"/>
      <c r="E16" s="40">
        <v>0</v>
      </c>
    </row>
    <row r="17" spans="1:5" ht="15.75" x14ac:dyDescent="0.2">
      <c r="A17" s="41" t="s">
        <v>196</v>
      </c>
      <c r="B17" s="174">
        <v>0</v>
      </c>
      <c r="C17" s="174"/>
      <c r="D17" s="174"/>
      <c r="E17" s="40">
        <v>0</v>
      </c>
    </row>
    <row r="18" spans="1:5" ht="42.75" customHeight="1" x14ac:dyDescent="0.2">
      <c r="A18" s="39" t="s">
        <v>198</v>
      </c>
      <c r="B18" s="174">
        <v>0</v>
      </c>
      <c r="C18" s="174"/>
      <c r="D18" s="174"/>
      <c r="E18" s="40">
        <v>0</v>
      </c>
    </row>
    <row r="19" spans="1:5" ht="15.75" x14ac:dyDescent="0.2">
      <c r="A19" s="41" t="s">
        <v>195</v>
      </c>
      <c r="B19" s="174">
        <v>0</v>
      </c>
      <c r="C19" s="174"/>
      <c r="D19" s="174"/>
      <c r="E19" s="40">
        <v>0</v>
      </c>
    </row>
    <row r="20" spans="1:5" ht="15.75" x14ac:dyDescent="0.2">
      <c r="A20" s="41" t="s">
        <v>196</v>
      </c>
      <c r="B20" s="174">
        <v>0</v>
      </c>
      <c r="C20" s="174"/>
      <c r="D20" s="174"/>
      <c r="E20" s="40">
        <v>0</v>
      </c>
    </row>
    <row r="21" spans="1:5" ht="93.75" customHeight="1" x14ac:dyDescent="0.2">
      <c r="A21" s="39" t="s">
        <v>199</v>
      </c>
      <c r="B21" s="174">
        <v>0</v>
      </c>
      <c r="C21" s="174"/>
      <c r="D21" s="174"/>
      <c r="E21" s="40">
        <v>0</v>
      </c>
    </row>
    <row r="22" spans="1:5" ht="95.25" customHeight="1" x14ac:dyDescent="0.2">
      <c r="A22" s="41" t="s">
        <v>200</v>
      </c>
      <c r="B22" s="174">
        <v>0</v>
      </c>
      <c r="C22" s="174"/>
      <c r="D22" s="174"/>
      <c r="E22" s="40">
        <v>0</v>
      </c>
    </row>
  </sheetData>
  <mergeCells count="19">
    <mergeCell ref="A1:E1"/>
    <mergeCell ref="A4:E4"/>
    <mergeCell ref="A5:E5"/>
    <mergeCell ref="A6:E6"/>
    <mergeCell ref="A7:E7"/>
    <mergeCell ref="E10:E11"/>
    <mergeCell ref="B10:D11"/>
    <mergeCell ref="B13:D13"/>
    <mergeCell ref="B14:D14"/>
    <mergeCell ref="B15:D15"/>
    <mergeCell ref="A10:A12"/>
    <mergeCell ref="B19:D19"/>
    <mergeCell ref="B20:D20"/>
    <mergeCell ref="B21:D21"/>
    <mergeCell ref="B22:D22"/>
    <mergeCell ref="B12:D12"/>
    <mergeCell ref="B16:D16"/>
    <mergeCell ref="B17:D17"/>
    <mergeCell ref="B18:D1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10" workbookViewId="0">
      <selection activeCell="A3" sqref="A3:J3"/>
    </sheetView>
  </sheetViews>
  <sheetFormatPr defaultRowHeight="12" x14ac:dyDescent="0.2"/>
  <sheetData>
    <row r="1" spans="1:10" ht="12.75" x14ac:dyDescent="0.2">
      <c r="A1" s="198" t="s">
        <v>216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2.75" x14ac:dyDescent="0.2">
      <c r="A2" s="189" t="s">
        <v>203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2.75" x14ac:dyDescent="0.2">
      <c r="A3" s="189" t="s">
        <v>481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12.75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</row>
    <row r="5" spans="1:10" ht="12.75" x14ac:dyDescent="0.2">
      <c r="A5" s="27"/>
      <c r="B5" s="27"/>
      <c r="C5" s="27"/>
      <c r="D5" s="27"/>
      <c r="E5" s="27"/>
      <c r="F5" s="27"/>
      <c r="G5" s="27"/>
      <c r="H5" s="27"/>
      <c r="I5" s="27"/>
      <c r="J5" s="43"/>
    </row>
    <row r="6" spans="1:10" x14ac:dyDescent="0.2">
      <c r="A6" s="197" t="s">
        <v>466</v>
      </c>
      <c r="B6" s="197"/>
      <c r="C6" s="197"/>
      <c r="D6" s="197"/>
      <c r="E6" s="197"/>
      <c r="F6" s="197"/>
      <c r="G6" s="197"/>
      <c r="H6" s="197"/>
      <c r="I6" s="197"/>
      <c r="J6" s="197"/>
    </row>
    <row r="7" spans="1:10" ht="39.75" customHeight="1" x14ac:dyDescent="0.2">
      <c r="A7" s="197"/>
      <c r="B7" s="197"/>
      <c r="C7" s="197"/>
      <c r="D7" s="197"/>
      <c r="E7" s="197"/>
      <c r="F7" s="197"/>
      <c r="G7" s="197"/>
      <c r="H7" s="197"/>
      <c r="I7" s="197"/>
      <c r="J7" s="197"/>
    </row>
    <row r="8" spans="1:10" ht="15.75" x14ac:dyDescent="0.25">
      <c r="A8" s="44"/>
      <c r="B8" s="44"/>
      <c r="C8" s="44"/>
      <c r="D8" s="44"/>
      <c r="E8" s="44"/>
      <c r="F8" s="44"/>
      <c r="G8" s="44"/>
      <c r="H8" s="44"/>
      <c r="I8" s="44"/>
      <c r="J8" s="45"/>
    </row>
    <row r="9" spans="1:10" x14ac:dyDescent="0.2">
      <c r="A9" s="197" t="s">
        <v>467</v>
      </c>
      <c r="B9" s="197"/>
      <c r="C9" s="197"/>
      <c r="D9" s="197"/>
      <c r="E9" s="197"/>
      <c r="F9" s="197"/>
      <c r="G9" s="197"/>
      <c r="H9" s="197"/>
      <c r="I9" s="197"/>
      <c r="J9" s="197"/>
    </row>
    <row r="10" spans="1:10" ht="45" customHeight="1" x14ac:dyDescent="0.2">
      <c r="A10" s="197"/>
      <c r="B10" s="197"/>
      <c r="C10" s="197"/>
      <c r="D10" s="197"/>
      <c r="E10" s="197"/>
      <c r="F10" s="197"/>
      <c r="G10" s="197"/>
      <c r="H10" s="197"/>
      <c r="I10" s="197"/>
      <c r="J10" s="197"/>
    </row>
    <row r="11" spans="1:10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24.75" customHeight="1" x14ac:dyDescent="0.2">
      <c r="A12" s="196" t="s">
        <v>204</v>
      </c>
      <c r="B12" s="193" t="s">
        <v>205</v>
      </c>
      <c r="C12" s="193" t="s">
        <v>206</v>
      </c>
      <c r="D12" s="183" t="s">
        <v>207</v>
      </c>
      <c r="E12" s="184"/>
      <c r="F12" s="184"/>
      <c r="G12" s="185"/>
      <c r="H12" s="193" t="s">
        <v>208</v>
      </c>
      <c r="I12" s="193" t="s">
        <v>209</v>
      </c>
      <c r="J12" s="196" t="s">
        <v>210</v>
      </c>
    </row>
    <row r="13" spans="1:10" ht="12" customHeight="1" x14ac:dyDescent="0.2">
      <c r="A13" s="196"/>
      <c r="B13" s="194"/>
      <c r="C13" s="194"/>
      <c r="D13" s="199"/>
      <c r="E13" s="200"/>
      <c r="F13" s="200"/>
      <c r="G13" s="201"/>
      <c r="H13" s="194"/>
      <c r="I13" s="194"/>
      <c r="J13" s="196"/>
    </row>
    <row r="14" spans="1:10" ht="12" customHeight="1" x14ac:dyDescent="0.2">
      <c r="A14" s="196"/>
      <c r="B14" s="194"/>
      <c r="C14" s="194"/>
      <c r="D14" s="199"/>
      <c r="E14" s="200"/>
      <c r="F14" s="200"/>
      <c r="G14" s="201"/>
      <c r="H14" s="194"/>
      <c r="I14" s="194"/>
      <c r="J14" s="196"/>
    </row>
    <row r="15" spans="1:10" ht="15.75" customHeight="1" x14ac:dyDescent="0.2">
      <c r="A15" s="196"/>
      <c r="B15" s="194"/>
      <c r="C15" s="194"/>
      <c r="D15" s="199"/>
      <c r="E15" s="200"/>
      <c r="F15" s="200"/>
      <c r="G15" s="201"/>
      <c r="H15" s="194"/>
      <c r="I15" s="194"/>
      <c r="J15" s="196"/>
    </row>
    <row r="16" spans="1:10" x14ac:dyDescent="0.2">
      <c r="A16" s="196"/>
      <c r="B16" s="194"/>
      <c r="C16" s="194"/>
      <c r="D16" s="199"/>
      <c r="E16" s="200"/>
      <c r="F16" s="200"/>
      <c r="G16" s="201"/>
      <c r="H16" s="194"/>
      <c r="I16" s="194"/>
      <c r="J16" s="196"/>
    </row>
    <row r="17" spans="1:10" x14ac:dyDescent="0.2">
      <c r="A17" s="196"/>
      <c r="B17" s="195"/>
      <c r="C17" s="195"/>
      <c r="D17" s="186"/>
      <c r="E17" s="187"/>
      <c r="F17" s="187"/>
      <c r="G17" s="188"/>
      <c r="H17" s="195"/>
      <c r="I17" s="195"/>
      <c r="J17" s="196"/>
    </row>
    <row r="18" spans="1:10" ht="15.75" x14ac:dyDescent="0.2">
      <c r="A18" s="42">
        <v>1</v>
      </c>
      <c r="B18" s="46">
        <v>2</v>
      </c>
      <c r="C18" s="46">
        <v>3</v>
      </c>
      <c r="D18" s="175">
        <v>4</v>
      </c>
      <c r="E18" s="176"/>
      <c r="F18" s="176"/>
      <c r="G18" s="177"/>
      <c r="H18" s="46">
        <v>5</v>
      </c>
      <c r="I18" s="46">
        <v>6</v>
      </c>
      <c r="J18" s="42">
        <v>7</v>
      </c>
    </row>
    <row r="19" spans="1:10" ht="15.75" x14ac:dyDescent="0.2">
      <c r="A19" s="196" t="s">
        <v>468</v>
      </c>
      <c r="B19" s="196"/>
      <c r="C19" s="196"/>
      <c r="D19" s="196"/>
      <c r="E19" s="196"/>
      <c r="F19" s="196"/>
      <c r="G19" s="196"/>
      <c r="H19" s="196"/>
      <c r="I19" s="196"/>
      <c r="J19" s="196"/>
    </row>
    <row r="20" spans="1:10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x14ac:dyDescent="0.2">
      <c r="A21" s="197" t="s">
        <v>211</v>
      </c>
      <c r="B21" s="197"/>
      <c r="C21" s="197"/>
      <c r="D21" s="197"/>
      <c r="E21" s="197"/>
      <c r="F21" s="197"/>
      <c r="G21" s="197"/>
      <c r="H21" s="197"/>
      <c r="I21" s="197"/>
      <c r="J21" s="197"/>
    </row>
    <row r="22" spans="1:10" x14ac:dyDescent="0.2">
      <c r="A22" s="197"/>
      <c r="B22" s="197"/>
      <c r="C22" s="197"/>
      <c r="D22" s="197"/>
      <c r="E22" s="197"/>
      <c r="F22" s="197"/>
      <c r="G22" s="197"/>
      <c r="H22" s="197"/>
      <c r="I22" s="197"/>
      <c r="J22" s="197"/>
    </row>
    <row r="23" spans="1:10" ht="15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15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15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x14ac:dyDescent="0.2">
      <c r="A26" s="191" t="s">
        <v>212</v>
      </c>
      <c r="B26" s="191"/>
      <c r="C26" s="191"/>
      <c r="D26" s="191"/>
      <c r="E26" s="191" t="s">
        <v>213</v>
      </c>
      <c r="F26" s="191"/>
      <c r="G26" s="191"/>
      <c r="H26" s="191"/>
      <c r="I26" s="191"/>
      <c r="J26" s="191"/>
    </row>
    <row r="27" spans="1:10" x14ac:dyDescent="0.2">
      <c r="A27" s="191"/>
      <c r="B27" s="191"/>
      <c r="C27" s="191"/>
      <c r="D27" s="191"/>
      <c r="E27" s="191"/>
      <c r="F27" s="191"/>
      <c r="G27" s="191"/>
      <c r="H27" s="191"/>
      <c r="I27" s="191"/>
      <c r="J27" s="191"/>
    </row>
    <row r="28" spans="1:10" x14ac:dyDescent="0.2">
      <c r="A28" s="191"/>
      <c r="B28" s="191"/>
      <c r="C28" s="191"/>
      <c r="D28" s="191"/>
      <c r="E28" s="191"/>
      <c r="F28" s="191"/>
      <c r="G28" s="191"/>
      <c r="H28" s="191"/>
      <c r="I28" s="191"/>
      <c r="J28" s="191"/>
    </row>
    <row r="29" spans="1:10" x14ac:dyDescent="0.2">
      <c r="A29" s="191"/>
      <c r="B29" s="191"/>
      <c r="C29" s="191"/>
      <c r="D29" s="191"/>
      <c r="E29" s="191"/>
      <c r="F29" s="191"/>
      <c r="G29" s="191"/>
      <c r="H29" s="191"/>
      <c r="I29" s="191"/>
      <c r="J29" s="191"/>
    </row>
    <row r="30" spans="1:10" x14ac:dyDescent="0.2">
      <c r="A30" s="191"/>
      <c r="B30" s="191"/>
      <c r="C30" s="191"/>
      <c r="D30" s="191"/>
      <c r="E30" s="191" t="s">
        <v>202</v>
      </c>
      <c r="F30" s="191"/>
      <c r="G30" s="191" t="s">
        <v>2</v>
      </c>
      <c r="H30" s="191"/>
      <c r="I30" s="191" t="s">
        <v>215</v>
      </c>
      <c r="J30" s="191"/>
    </row>
    <row r="31" spans="1:10" x14ac:dyDescent="0.2">
      <c r="A31" s="191"/>
      <c r="B31" s="191"/>
      <c r="C31" s="191"/>
      <c r="D31" s="191"/>
      <c r="E31" s="191"/>
      <c r="F31" s="191"/>
      <c r="G31" s="191"/>
      <c r="H31" s="191"/>
      <c r="I31" s="191"/>
      <c r="J31" s="191"/>
    </row>
    <row r="32" spans="1:10" x14ac:dyDescent="0.2">
      <c r="A32" s="191" t="s">
        <v>214</v>
      </c>
      <c r="B32" s="191"/>
      <c r="C32" s="191"/>
      <c r="D32" s="191"/>
      <c r="E32" s="192">
        <v>0</v>
      </c>
      <c r="F32" s="192"/>
      <c r="G32" s="192">
        <v>0</v>
      </c>
      <c r="H32" s="192"/>
      <c r="I32" s="192">
        <v>0</v>
      </c>
      <c r="J32" s="192"/>
    </row>
    <row r="33" spans="1:10" x14ac:dyDescent="0.2">
      <c r="A33" s="191"/>
      <c r="B33" s="191"/>
      <c r="C33" s="191"/>
      <c r="D33" s="191"/>
      <c r="E33" s="192"/>
      <c r="F33" s="192"/>
      <c r="G33" s="192"/>
      <c r="H33" s="192"/>
      <c r="I33" s="192"/>
      <c r="J33" s="192"/>
    </row>
    <row r="34" spans="1:10" ht="37.5" customHeight="1" x14ac:dyDescent="0.2">
      <c r="A34" s="191"/>
      <c r="B34" s="191"/>
      <c r="C34" s="191"/>
      <c r="D34" s="191"/>
      <c r="E34" s="192"/>
      <c r="F34" s="192"/>
      <c r="G34" s="192"/>
      <c r="H34" s="192"/>
      <c r="I34" s="192"/>
      <c r="J34" s="192"/>
    </row>
  </sheetData>
  <mergeCells count="25">
    <mergeCell ref="A9:J10"/>
    <mergeCell ref="B12:B17"/>
    <mergeCell ref="C12:C17"/>
    <mergeCell ref="D12:G17"/>
    <mergeCell ref="A12:A17"/>
    <mergeCell ref="A1:J1"/>
    <mergeCell ref="A2:J2"/>
    <mergeCell ref="A3:J3"/>
    <mergeCell ref="A4:J4"/>
    <mergeCell ref="A6:J7"/>
    <mergeCell ref="A32:D34"/>
    <mergeCell ref="E32:F34"/>
    <mergeCell ref="G32:H34"/>
    <mergeCell ref="I32:J34"/>
    <mergeCell ref="H12:H17"/>
    <mergeCell ref="I12:I17"/>
    <mergeCell ref="J12:J17"/>
    <mergeCell ref="D18:G18"/>
    <mergeCell ref="A19:J19"/>
    <mergeCell ref="A21:J22"/>
    <mergeCell ref="A26:D31"/>
    <mergeCell ref="E26:J29"/>
    <mergeCell ref="E30:F31"/>
    <mergeCell ref="G30:H31"/>
    <mergeCell ref="I30:J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1.</vt:lpstr>
      <vt:lpstr>Приложение 2.</vt:lpstr>
      <vt:lpstr>Приложение 3.</vt:lpstr>
      <vt:lpstr>Приложение 4.</vt:lpstr>
      <vt:lpstr>Приложение 5.</vt:lpstr>
      <vt:lpstr>Приложение 6.</vt:lpstr>
      <vt:lpstr>Приложение 7.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2024-03-06T12:10:01Z</cp:lastPrinted>
  <dcterms:created xsi:type="dcterms:W3CDTF">2022-03-02T11:19:31Z</dcterms:created>
  <dcterms:modified xsi:type="dcterms:W3CDTF">2024-03-06T12:14:40Z</dcterms:modified>
</cp:coreProperties>
</file>