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24-2026\Бюджет Васильевского с.п. 2024-2026гг\"/>
    </mc:Choice>
  </mc:AlternateContent>
  <bookViews>
    <workbookView xWindow="0" yWindow="0" windowWidth="20730" windowHeight="11760" firstSheet="3" activeTab="8"/>
  </bookViews>
  <sheets>
    <sheet name=" Приложение 1" sheetId="19" r:id="rId1"/>
    <sheet name="Приложение 2" sheetId="5" r:id="rId2"/>
    <sheet name="Приложение 3" sheetId="8" r:id="rId3"/>
    <sheet name="Приложение 4" sheetId="7" r:id="rId4"/>
    <sheet name="Приложение 5" sheetId="10" r:id="rId5"/>
    <sheet name="Приложение 6" sheetId="17" r:id="rId6"/>
    <sheet name="Приложение 7" sheetId="18" r:id="rId7"/>
    <sheet name="Приложение 8." sheetId="22" r:id="rId8"/>
    <sheet name=" Приложение 9" sheetId="23" r:id="rId9"/>
    <sheet name="Приложение 10" sheetId="20" r:id="rId10"/>
  </sheets>
  <calcPr calcId="152511"/>
</workbook>
</file>

<file path=xl/calcChain.xml><?xml version="1.0" encoding="utf-8"?>
<calcChain xmlns="http://schemas.openxmlformats.org/spreadsheetml/2006/main">
  <c r="E31" i="23" l="1"/>
  <c r="D31" i="23"/>
  <c r="C31" i="23"/>
  <c r="E19" i="23"/>
  <c r="D19" i="23"/>
  <c r="C19" i="23"/>
  <c r="C49" i="5"/>
  <c r="G74" i="18"/>
  <c r="F74" i="18"/>
  <c r="G39" i="18"/>
  <c r="G38" i="18" s="1"/>
  <c r="F39" i="18"/>
  <c r="F38" i="18" s="1"/>
  <c r="F99" i="17"/>
  <c r="F51" i="17"/>
  <c r="F53" i="17"/>
  <c r="F52" i="17" s="1"/>
  <c r="D115" i="7"/>
  <c r="D93" i="7"/>
  <c r="D92" i="7"/>
  <c r="D91" i="7" s="1"/>
  <c r="E86" i="10"/>
  <c r="D86" i="10"/>
  <c r="E70" i="10"/>
  <c r="E69" i="10" s="1"/>
  <c r="E68" i="10" s="1"/>
  <c r="D70" i="10"/>
  <c r="D69" i="10" s="1"/>
  <c r="D68" i="10" s="1"/>
  <c r="C21" i="23" l="1"/>
  <c r="G43" i="18"/>
  <c r="G42" i="18" s="1"/>
  <c r="F43" i="18"/>
  <c r="F42" i="18" s="1"/>
  <c r="F57" i="17"/>
  <c r="F56" i="17" s="1"/>
  <c r="C40" i="5"/>
  <c r="E28" i="23" l="1"/>
  <c r="D28" i="23"/>
  <c r="G20" i="18"/>
  <c r="F20" i="18"/>
  <c r="D15" i="23"/>
  <c r="C35" i="8" l="1"/>
  <c r="C15" i="23" l="1"/>
  <c r="C16" i="5"/>
  <c r="C15" i="5" s="1"/>
  <c r="C14" i="5" s="1"/>
  <c r="C38" i="5"/>
  <c r="C37" i="5" s="1"/>
  <c r="F75" i="17"/>
  <c r="F36" i="17"/>
  <c r="D60" i="7"/>
  <c r="D72" i="7"/>
  <c r="D71" i="7" s="1"/>
  <c r="D69" i="7" s="1"/>
  <c r="C35" i="5"/>
  <c r="C34" i="5" s="1"/>
  <c r="C33" i="5" s="1"/>
  <c r="E42" i="10"/>
  <c r="E41" i="10" s="1"/>
  <c r="D42" i="10"/>
  <c r="D41" i="10" s="1"/>
  <c r="C9" i="23"/>
  <c r="C17" i="23"/>
  <c r="F16" i="18"/>
  <c r="F15" i="18" s="1"/>
  <c r="G50" i="18"/>
  <c r="F50" i="18"/>
  <c r="G54" i="18"/>
  <c r="F54" i="18"/>
  <c r="F33" i="17"/>
  <c r="F84" i="17"/>
  <c r="D49" i="8"/>
  <c r="D48" i="8" s="1"/>
  <c r="C49" i="8"/>
  <c r="C48" i="8" s="1"/>
  <c r="D45" i="7"/>
  <c r="D44" i="7" s="1"/>
  <c r="D43" i="7" s="1"/>
  <c r="D41" i="7"/>
  <c r="D40" i="7" s="1"/>
  <c r="D39" i="7" s="1"/>
  <c r="D38" i="10"/>
  <c r="D37" i="10" s="1"/>
  <c r="D36" i="10" s="1"/>
  <c r="D35" i="10" s="1"/>
  <c r="E38" i="10"/>
  <c r="E37" i="10" s="1"/>
  <c r="E36" i="10" s="1"/>
  <c r="E35" i="10" s="1"/>
  <c r="D21" i="23"/>
  <c r="E21" i="23"/>
  <c r="D56" i="10"/>
  <c r="D55" i="10" s="1"/>
  <c r="F48" i="18"/>
  <c r="F18" i="22"/>
  <c r="F17" i="22" s="1"/>
  <c r="D38" i="8"/>
  <c r="D37" i="8" s="1"/>
  <c r="C38" i="8"/>
  <c r="C37" i="8" s="1"/>
  <c r="D35" i="8"/>
  <c r="D34" i="8" s="1"/>
  <c r="C34" i="8"/>
  <c r="F40" i="17"/>
  <c r="F31" i="17"/>
  <c r="D78" i="7"/>
  <c r="D53" i="7"/>
  <c r="D52" i="7" s="1"/>
  <c r="D96" i="7"/>
  <c r="D81" i="7"/>
  <c r="D32" i="8"/>
  <c r="D31" i="8" s="1"/>
  <c r="C32" i="8"/>
  <c r="C31" i="8" s="1"/>
  <c r="D19" i="8"/>
  <c r="D18" i="8" s="1"/>
  <c r="C19" i="8"/>
  <c r="C18" i="8" s="1"/>
  <c r="D26" i="8"/>
  <c r="D25" i="8" s="1"/>
  <c r="C26" i="8"/>
  <c r="C25" i="8" s="1"/>
  <c r="D29" i="8"/>
  <c r="D28" i="8" s="1"/>
  <c r="C29" i="8"/>
  <c r="C28" i="8" s="1"/>
  <c r="D16" i="8"/>
  <c r="D15" i="8" s="1"/>
  <c r="D14" i="8" s="1"/>
  <c r="C16" i="8"/>
  <c r="C15" i="8" s="1"/>
  <c r="C14" i="8" s="1"/>
  <c r="D83" i="7"/>
  <c r="C24" i="23"/>
  <c r="D24" i="23"/>
  <c r="D49" i="7"/>
  <c r="F21" i="22"/>
  <c r="F20" i="22" s="1"/>
  <c r="F64" i="17"/>
  <c r="F62" i="17" s="1"/>
  <c r="C56" i="5"/>
  <c r="C55" i="5" s="1"/>
  <c r="D21" i="22"/>
  <c r="D20" i="22" s="1"/>
  <c r="F16" i="17"/>
  <c r="F15" i="17" s="1"/>
  <c r="D105" i="7"/>
  <c r="E9" i="23"/>
  <c r="D9" i="23"/>
  <c r="F38" i="17"/>
  <c r="F22" i="17"/>
  <c r="F21" i="17" s="1"/>
  <c r="F20" i="17" s="1"/>
  <c r="E80" i="10"/>
  <c r="E79" i="10" s="1"/>
  <c r="E78" i="10" s="1"/>
  <c r="D80" i="10"/>
  <c r="D79" i="10" s="1"/>
  <c r="D78" i="10" s="1"/>
  <c r="D58" i="7"/>
  <c r="D85" i="7"/>
  <c r="D99" i="7"/>
  <c r="F88" i="17"/>
  <c r="D110" i="7"/>
  <c r="D109" i="7" s="1"/>
  <c r="D108" i="7" s="1"/>
  <c r="D95" i="7" s="1"/>
  <c r="E18" i="22"/>
  <c r="E17" i="22" s="1"/>
  <c r="E20" i="22"/>
  <c r="E15" i="23"/>
  <c r="E24" i="23"/>
  <c r="E26" i="23"/>
  <c r="D26" i="23"/>
  <c r="C26" i="23"/>
  <c r="G67" i="18"/>
  <c r="F67" i="18"/>
  <c r="G22" i="18"/>
  <c r="F22" i="18"/>
  <c r="E43" i="10"/>
  <c r="D43" i="10"/>
  <c r="E67" i="10"/>
  <c r="D67" i="10"/>
  <c r="E75" i="10"/>
  <c r="D75" i="10"/>
  <c r="C43" i="8"/>
  <c r="C42" i="8" s="1"/>
  <c r="F93" i="17"/>
  <c r="F29" i="17"/>
  <c r="F66" i="17"/>
  <c r="F80" i="17"/>
  <c r="F97" i="17"/>
  <c r="F96" i="17" s="1"/>
  <c r="F95" i="17" s="1"/>
  <c r="F86" i="17"/>
  <c r="F82" i="17"/>
  <c r="D97" i="7"/>
  <c r="F32" i="18"/>
  <c r="F31" i="18" s="1"/>
  <c r="F30" i="18" s="1"/>
  <c r="D54" i="7"/>
  <c r="D56" i="7"/>
  <c r="C31" i="5"/>
  <c r="C30" i="5" s="1"/>
  <c r="C45" i="5"/>
  <c r="C47" i="5"/>
  <c r="C28" i="5"/>
  <c r="C27" i="5" s="1"/>
  <c r="F49" i="17"/>
  <c r="F48" i="17" s="1"/>
  <c r="F47" i="17" s="1"/>
  <c r="C19" i="5"/>
  <c r="C18" i="5" s="1"/>
  <c r="C25" i="5"/>
  <c r="C28" i="23"/>
  <c r="D27" i="7"/>
  <c r="D26" i="7" s="1"/>
  <c r="D25" i="7" s="1"/>
  <c r="C50" i="5"/>
  <c r="D18" i="22"/>
  <c r="D17" i="22" s="1"/>
  <c r="D46" i="8"/>
  <c r="D45" i="8" s="1"/>
  <c r="C46" i="8"/>
  <c r="C45" i="8" s="1"/>
  <c r="C53" i="5"/>
  <c r="C52" i="5" s="1"/>
  <c r="D43" i="8"/>
  <c r="D42" i="8" s="1"/>
  <c r="D47" i="7"/>
  <c r="D67" i="7"/>
  <c r="D66" i="7" s="1"/>
  <c r="D65" i="7" s="1"/>
  <c r="D22" i="8"/>
  <c r="C22" i="8"/>
  <c r="F26" i="17"/>
  <c r="D51" i="10"/>
  <c r="D50" i="10" s="1"/>
  <c r="D49" i="10" s="1"/>
  <c r="E51" i="10"/>
  <c r="E50" i="10" s="1"/>
  <c r="E49" i="10" s="1"/>
  <c r="D18" i="7"/>
  <c r="D17" i="7" s="1"/>
  <c r="D16" i="7" s="1"/>
  <c r="D15" i="7" s="1"/>
  <c r="D89" i="7"/>
  <c r="D87" i="7" s="1"/>
  <c r="D23" i="7"/>
  <c r="D22" i="7" s="1"/>
  <c r="D21" i="7" s="1"/>
  <c r="C22" i="5"/>
  <c r="G16" i="18"/>
  <c r="G15" i="18" s="1"/>
  <c r="G14" i="18" s="1"/>
  <c r="G57" i="18"/>
  <c r="G56" i="18" s="1"/>
  <c r="F57" i="18"/>
  <c r="F56" i="18" s="1"/>
  <c r="F92" i="17"/>
  <c r="F91" i="17" s="1"/>
  <c r="D65" i="10"/>
  <c r="D25" i="10"/>
  <c r="D24" i="10" s="1"/>
  <c r="D23" i="10" s="1"/>
  <c r="E25" i="10"/>
  <c r="E24" i="10" s="1"/>
  <c r="E23" i="10" s="1"/>
  <c r="G48" i="18"/>
  <c r="D61" i="10"/>
  <c r="D48" i="7"/>
  <c r="E33" i="10"/>
  <c r="E32" i="10" s="1"/>
  <c r="E31" i="10" s="1"/>
  <c r="E29" i="10"/>
  <c r="E28" i="10" s="1"/>
  <c r="E27" i="10" s="1"/>
  <c r="D33" i="10"/>
  <c r="D32" i="10" s="1"/>
  <c r="D31" i="10" s="1"/>
  <c r="D29" i="10"/>
  <c r="D28" i="10" s="1"/>
  <c r="D27" i="10" s="1"/>
  <c r="D37" i="7"/>
  <c r="D36" i="7" s="1"/>
  <c r="D35" i="7" s="1"/>
  <c r="D33" i="7"/>
  <c r="D32" i="7" s="1"/>
  <c r="D31" i="7" s="1"/>
  <c r="G36" i="18"/>
  <c r="G35" i="18" s="1"/>
  <c r="G34" i="18" s="1"/>
  <c r="F36" i="18"/>
  <c r="F35" i="18" s="1"/>
  <c r="F34" i="18" s="1"/>
  <c r="G71" i="18"/>
  <c r="G70" i="18" s="1"/>
  <c r="G69" i="18"/>
  <c r="G66" i="18"/>
  <c r="G65" i="18" s="1"/>
  <c r="G62" i="18"/>
  <c r="G46" i="18"/>
  <c r="G45" i="18" s="1"/>
  <c r="G41" i="18" s="1"/>
  <c r="G32" i="18"/>
  <c r="G31" i="18" s="1"/>
  <c r="G30" i="18" s="1"/>
  <c r="F71" i="18"/>
  <c r="F70" i="18" s="1"/>
  <c r="F69" i="18"/>
  <c r="F66" i="18"/>
  <c r="F65" i="18" s="1"/>
  <c r="F62" i="18"/>
  <c r="F46" i="18"/>
  <c r="F45" i="18" s="1"/>
  <c r="F41" i="18" s="1"/>
  <c r="F44" i="17"/>
  <c r="F43" i="17" s="1"/>
  <c r="F42" i="17" s="1"/>
  <c r="D21" i="10"/>
  <c r="D20" i="10" s="1"/>
  <c r="D19" i="10" s="1"/>
  <c r="E74" i="10"/>
  <c r="E65" i="10"/>
  <c r="E61" i="10"/>
  <c r="E56" i="10"/>
  <c r="E55" i="10" s="1"/>
  <c r="E53" i="10" s="1"/>
  <c r="E21" i="10"/>
  <c r="E20" i="10" s="1"/>
  <c r="E19" i="10" s="1"/>
  <c r="E16" i="10"/>
  <c r="E15" i="10" s="1"/>
  <c r="E14" i="10" s="1"/>
  <c r="E13" i="10" s="1"/>
  <c r="D74" i="10"/>
  <c r="D16" i="10"/>
  <c r="D15" i="10" s="1"/>
  <c r="D14" i="10" s="1"/>
  <c r="D13" i="10" s="1"/>
  <c r="F60" i="17"/>
  <c r="F59" i="17" s="1"/>
  <c r="F55" i="17" s="1"/>
  <c r="E21" i="22"/>
  <c r="F71" i="17"/>
  <c r="D77" i="7" l="1"/>
  <c r="D76" i="7" s="1"/>
  <c r="D75" i="7" s="1"/>
  <c r="C24" i="8"/>
  <c r="C21" i="8" s="1"/>
  <c r="D16" i="22"/>
  <c r="D15" i="22" s="1"/>
  <c r="E16" i="22"/>
  <c r="F14" i="17"/>
  <c r="D51" i="7"/>
  <c r="C24" i="5"/>
  <c r="C21" i="5" s="1"/>
  <c r="C13" i="5" s="1"/>
  <c r="D20" i="7"/>
  <c r="F16" i="22"/>
  <c r="F15" i="22" s="1"/>
  <c r="F14" i="18"/>
  <c r="E18" i="10"/>
  <c r="E73" i="10"/>
  <c r="D60" i="10"/>
  <c r="D59" i="10" s="1"/>
  <c r="D58" i="10" s="1"/>
  <c r="D73" i="10"/>
  <c r="E40" i="10"/>
  <c r="D18" i="10"/>
  <c r="E60" i="10"/>
  <c r="E59" i="10" s="1"/>
  <c r="E58" i="10" s="1"/>
  <c r="C41" i="8"/>
  <c r="C40" i="8" s="1"/>
  <c r="C13" i="8"/>
  <c r="D24" i="8"/>
  <c r="D21" i="8" s="1"/>
  <c r="D13" i="8" s="1"/>
  <c r="D41" i="8"/>
  <c r="D40" i="8" s="1"/>
  <c r="D54" i="10"/>
  <c r="D53" i="10"/>
  <c r="D40" i="10"/>
  <c r="D70" i="7"/>
  <c r="D88" i="7"/>
  <c r="C44" i="5"/>
  <c r="C43" i="5"/>
  <c r="C42" i="5" s="1"/>
  <c r="F79" i="17"/>
  <c r="F78" i="17" s="1"/>
  <c r="F13" i="17" l="1"/>
  <c r="G13" i="18"/>
  <c r="F13" i="18"/>
  <c r="C51" i="8"/>
  <c r="D51" i="8"/>
  <c r="C58" i="5"/>
</calcChain>
</file>

<file path=xl/sharedStrings.xml><?xml version="1.0" encoding="utf-8"?>
<sst xmlns="http://schemas.openxmlformats.org/spreadsheetml/2006/main" count="1111" uniqueCount="509">
  <si>
    <t>Наименование</t>
  </si>
  <si>
    <t>Приложение 2</t>
  </si>
  <si>
    <t xml:space="preserve"> </t>
  </si>
  <si>
    <t>Код бюджетной классификации РФ</t>
  </si>
  <si>
    <t>Название дохода</t>
  </si>
  <si>
    <t>000 100 00000 00 0000 000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</si>
  <si>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</si>
  <si>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</si>
  <si>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</si>
  <si>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</si>
  <si>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182 106 01030 10 0000 110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</si>
  <si>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</si>
  <si>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</si>
  <si>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</si>
  <si>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</si>
  <si>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</si>
  <si>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Приложение 3</t>
  </si>
  <si>
    <t>000 101 00000 00 0000 000</t>
  </si>
  <si>
    <t>000 106 00000 00 0000 000</t>
  </si>
  <si>
    <t>000 200 00000 00 0000 000</t>
  </si>
  <si>
    <t>000 202 00000 00 0000 000</t>
  </si>
  <si>
    <t>Налоговые и неналоговые доходы</t>
  </si>
  <si>
    <t>Код целевой классификации</t>
  </si>
  <si>
    <t>Вид расходов</t>
  </si>
  <si>
    <t>Итого</t>
  </si>
  <si>
    <t>Приложение 4</t>
  </si>
  <si>
    <t>Закупка товаров, работ и услуг для государственных (муниципальных) нужд</t>
  </si>
  <si>
    <t>Приложение 5</t>
  </si>
  <si>
    <t>Приложение 6</t>
  </si>
  <si>
    <t>Сумма (руб.)</t>
  </si>
  <si>
    <t>Приложение 7</t>
  </si>
  <si>
    <t>182 106 06033 10 0000 110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</si>
  <si>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</si>
  <si>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</si>
  <si>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01.0.00.00000</t>
  </si>
  <si>
    <t>01.1.00.00000</t>
  </si>
  <si>
    <t>01.1.01.00000</t>
  </si>
  <si>
    <t>02.1.00.00000</t>
  </si>
  <si>
    <t>02.0.00.00000</t>
  </si>
  <si>
    <t>03.0.00.00000</t>
  </si>
  <si>
    <t>04.0.00.00000</t>
  </si>
  <si>
    <t>04.1.00.00000</t>
  </si>
  <si>
    <t>04.1.01.00000</t>
  </si>
  <si>
    <t>05.0.00.00000</t>
  </si>
  <si>
    <t>06.0.00.00000</t>
  </si>
  <si>
    <t>06.1.00.00000</t>
  </si>
  <si>
    <t>06.1.01.00000</t>
  </si>
  <si>
    <t>06.2.00.00000</t>
  </si>
  <si>
    <t>06.2.01.00000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</si>
  <si>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</si>
  <si>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Главный распоря- дитель</t>
  </si>
  <si>
    <t>Целевая статья</t>
  </si>
  <si>
    <t>к Решению  Совета</t>
  </si>
  <si>
    <t>Васильевского сельского поселения</t>
  </si>
  <si>
    <t>Администрация Васильевского сельского поселения</t>
  </si>
  <si>
    <t>Единый сельскохозяйственный налог</t>
  </si>
  <si>
    <t>Налоги на совокупный доход</t>
  </si>
  <si>
    <t>000 105 00000 00 0000 000</t>
  </si>
  <si>
    <t>926 108 04020 10 0000 110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</si>
  <si>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</si>
  <si>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Основное направление "Осуществление мероприятий в области пожарной безопасности"</t>
  </si>
  <si>
    <t>01.1.01.20030</t>
  </si>
  <si>
    <t xml:space="preserve">Подпрограмма "Организация и обеспечение уличного освещения на территории Васильевского сельского поселения" </t>
  </si>
  <si>
    <t xml:space="preserve">Подпрограмма "Обеспечение мероприятий в области пожарной безопасности Васильевского сельского поселения" </t>
  </si>
  <si>
    <t>Проведение мероприятий в области пожарной безопасности</t>
  </si>
  <si>
    <t>Основное направление "Организация и обеспечение уличного освещения"</t>
  </si>
  <si>
    <t>02.1.01.00000</t>
  </si>
  <si>
    <t>Обеспечение уличного освещения</t>
  </si>
  <si>
    <t>02.1.01.20020</t>
  </si>
  <si>
    <t>02.2.00.00000</t>
  </si>
  <si>
    <t>02.2.01.00000</t>
  </si>
  <si>
    <t>Обеспечение мероприятий по благоустройству</t>
  </si>
  <si>
    <t>02.2.01.00030</t>
  </si>
  <si>
    <t>03.1.00.00000</t>
  </si>
  <si>
    <t>03.1.01.00000</t>
  </si>
  <si>
    <t>Подпрограмма " Мероприятия по содержанию имущества Васильевского сельского поселения"</t>
  </si>
  <si>
    <t>Основное направление Содержание и оформление имущества</t>
  </si>
  <si>
    <t>Осуществление полномочий по содержанию и оформлению имущества</t>
  </si>
  <si>
    <t>03.1.01.20040</t>
  </si>
  <si>
    <t>Подпрограмма "Обеспечение деятельности, сохранение иразвитие учреждений культуры на территории Васильевского сельского поселения" муниципальной программы "Развитие культуры и спорта на территории Васильевского сельского поселения"</t>
  </si>
  <si>
    <t>Основное направление "Обеспечение деятельности, сохранения и развития культуры"</t>
  </si>
  <si>
    <t>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</t>
  </si>
  <si>
    <t>04.1.01.00010</t>
  </si>
  <si>
    <t>Обеспечение деятельности казенных учреждений</t>
  </si>
  <si>
    <t>04.1.01.00050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</si>
  <si>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</si>
  <si>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04.1.01.080340</t>
  </si>
  <si>
    <t>04.2.00.00000</t>
  </si>
  <si>
    <t>04.2.01.00000</t>
  </si>
  <si>
    <t>Основное направление "Развитие физической культуры и спорта на территории Васильевского сельского поселения"</t>
  </si>
  <si>
    <t>Подпрограмма "Развитие физической культуры и спорта на территории Васильевского сельского поселения" муниципальной программы Васильевского сельского поселения "Развитие культуры и спорта на территории Васильевского сельского поселения"</t>
  </si>
  <si>
    <t>Обеспечение содержания и приобретения спортивных площадок</t>
  </si>
  <si>
    <t>04.2.01.00040</t>
  </si>
  <si>
    <t>Муниципальная программа "Энергосбережение и повышение энергетической эффективности учреждений Васильевского сельского поселения"</t>
  </si>
  <si>
    <t>Основное направление "Энергосбережение и повышение Энергетической эффективности"</t>
  </si>
  <si>
    <t>05.1.01.00000</t>
  </si>
  <si>
    <t>Обеспечение мероприятий в области энергосбережения и повышения энергетической эффективности</t>
  </si>
  <si>
    <t>05.1.01.00080</t>
  </si>
  <si>
    <t>06.1.01.00090</t>
  </si>
  <si>
    <t>Подпрограмма "Обеспечение деятельности и функций администрации Васильевского сельского поселения" муниципальной программы "Развитие Муниципального управления"</t>
  </si>
  <si>
    <t>06.1.01.000160</t>
  </si>
  <si>
    <t>Обеспечение деятельности и функций Главы поселения</t>
  </si>
  <si>
    <t>06.1.01.00120</t>
  </si>
  <si>
    <t>Подпрограмма "Развитие муниципальной службы в Васильевском сельском поселении" муниципальной программы "Развитие муниципального управления"</t>
  </si>
  <si>
    <t>Основное направление "Развитие муниципальной службы в Васильевском сельском поселении"</t>
  </si>
  <si>
    <t>06.2.01.00140</t>
  </si>
  <si>
    <t>Обеспечение функций органов местного самоуправления</t>
  </si>
  <si>
    <t>Непрограмное направление деятельности Васильевского сельского поселения</t>
  </si>
  <si>
    <t>30.0.00.00000</t>
  </si>
  <si>
    <t>30.9.00.00000</t>
  </si>
  <si>
    <t>Иные непрограмные мероприятия</t>
  </si>
  <si>
    <t>30.9.00.00110</t>
  </si>
  <si>
    <t>Осуществление дополнительного пенсионного обеспечения за выслугу лет лицам, замещавшим выборные муниципальные должности муниципальной службы в рамках иных непрограммных мероприятий по непрограмным направлениям деятельности органов местного самоуправления Васильевского сельского поселения</t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</si>
  <si>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</si>
  <si>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t>31.0.00.00000</t>
  </si>
  <si>
    <t>31.9.00.00000</t>
  </si>
  <si>
    <t>31.9.00.51180</t>
  </si>
  <si>
    <t>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 , где отсутствуют военные комиссариаты</t>
  </si>
  <si>
    <t>Раздел</t>
  </si>
  <si>
    <t>Общегосударственные вопросы</t>
  </si>
  <si>
    <t>0100</t>
  </si>
  <si>
    <t>0104</t>
  </si>
  <si>
    <t>0102</t>
  </si>
  <si>
    <t>0111</t>
  </si>
  <si>
    <t>0203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</si>
  <si>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</si>
  <si>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</si>
  <si>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</si>
  <si>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</si>
  <si>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</si>
  <si>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</si>
  <si>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0310</t>
  </si>
  <si>
    <t>Жилищно- коммунальное хозяйство</t>
  </si>
  <si>
    <t>0500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</si>
  <si>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</si>
  <si>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</si>
  <si>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</si>
  <si>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</si>
  <si>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</si>
  <si>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</si>
  <si>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04.1.01.80340</t>
  </si>
  <si>
    <t>Социальная политика</t>
  </si>
  <si>
    <t>Пенсионное обеспечение</t>
  </si>
  <si>
    <t>1000</t>
  </si>
  <si>
    <t>1001</t>
  </si>
  <si>
    <t>Физическая культура и спорт</t>
  </si>
  <si>
    <t>1100</t>
  </si>
  <si>
    <t>Массовый спорт</t>
  </si>
  <si>
    <t>1102</t>
  </si>
  <si>
    <t xml:space="preserve">Функционирование Правительства Российской Федерации, высших исполнительных органовгосударственной власти субъектов Российской федерации, местных администраций </t>
  </si>
  <si>
    <t>30.9.00.00150</t>
  </si>
  <si>
    <t>0113</t>
  </si>
  <si>
    <t xml:space="preserve">Обеспечение функций органов местного самоуправления Васильевского сельского поселения </t>
  </si>
  <si>
    <t>Приложение 10</t>
  </si>
  <si>
    <t>Основное направление "Мероприятия по благоустройству и озеленению населенных пунктов"</t>
  </si>
  <si>
    <t>Обеспечение мероприятий по благоустройству и озеленению</t>
  </si>
  <si>
    <t>926 111 05035 10 0000 120</t>
  </si>
  <si>
    <t>Прочие субсидии бюджетам сельскиъх поселений</t>
  </si>
  <si>
    <t>04.1.01.S0340</t>
  </si>
  <si>
    <t>Подпрограмма "Организация ритуальных услуг и содержание мест захоронения"</t>
  </si>
  <si>
    <t>02.3.00.00000</t>
  </si>
  <si>
    <t>02.3.01.00000</t>
  </si>
  <si>
    <t>Основное направление "Организация ритуальных услуг и содержание мест захоронения"</t>
  </si>
  <si>
    <t>Обеспечение мероприятий по организации ритуальных услуг и содержанию мест захоронения</t>
  </si>
  <si>
    <t>02.3.01.10010</t>
  </si>
  <si>
    <t>Подпрограмма "Содержание и ремонт питьевых колодцев"</t>
  </si>
  <si>
    <t>Основное направление "Содержание и ремонт питьевых колодцев"</t>
  </si>
  <si>
    <t>Обеспечение мероприятий по организации  содержанию и ремонту питьевых колодев</t>
  </si>
  <si>
    <t>02.4.00.00000</t>
  </si>
  <si>
    <t>02.4.01.00000</t>
  </si>
  <si>
    <t>02.4.01.10030</t>
  </si>
  <si>
    <t>Обеспечение мероприятий по организации ритуальных услуг и содержание мест захоронения</t>
  </si>
  <si>
    <t xml:space="preserve">Обеспечение мероприятий по содержанию и ремонту питьевых колодцев </t>
  </si>
  <si>
    <t>02.4.01.00030</t>
  </si>
  <si>
    <t>30.9.00.00160</t>
  </si>
  <si>
    <t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 (Иные бюджетные ассигнования)»</t>
  </si>
  <si>
    <t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поселения(Закупка товаров, работ и услуг для государственных (муниципальных) нужд)»</t>
  </si>
  <si>
    <t>182 106 06043 10 2100 110</t>
  </si>
  <si>
    <t xml:space="preserve">Прочие доходы от  оказания платных услуг (работ)  получателями средств бюджетов сельских поселений </t>
  </si>
  <si>
    <t>30.9.00.00170</t>
  </si>
  <si>
    <t>30.9.00.00180</t>
  </si>
  <si>
    <t>30.9.00.00190</t>
  </si>
  <si>
    <t xml:space="preserve"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Членские взносы в Ассоциацию </t>
  </si>
  <si>
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Информационно-програмное обеспечение и организация бюджетного процесса</t>
  </si>
  <si>
    <t xml:space="preserve">Прочие доходы от  компенсации затрат бюджетов сельских поселений </t>
  </si>
  <si>
    <t>Обеспечение функций органов местного самоуправления Васильевского сельского поселения (Членские взносы в Ассоциацию)</t>
  </si>
  <si>
    <t>Обеспечение функций органов местного самоуправления Васильевского сельского поселения (Диспансеризация муниципальных служащих)</t>
  </si>
  <si>
    <t>Обеспечение функций органов местного самоуправления Васильевского сельского поселения (Информационно-программное обеспечение)</t>
  </si>
  <si>
    <t>926 113 02995 10 0000 130</t>
  </si>
  <si>
    <t>926 202 15001 10 0000 150</t>
  </si>
  <si>
    <t>926 202 15002 10 0000 150</t>
  </si>
  <si>
    <t>926 202 35118 10 0000 150</t>
  </si>
  <si>
    <t>926 202 40014 10 0000 150</t>
  </si>
  <si>
    <t>926 202 29999 10 0000 150</t>
  </si>
  <si>
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 (Диспансеризация муниципальных служащих)</t>
  </si>
  <si>
    <t xml:space="preserve">   Доходы бюджета Васильевского сельского поселения</t>
  </si>
  <si>
    <t>2022 год                    (руб.)</t>
  </si>
  <si>
    <t xml:space="preserve"> Субсидии на обеспечение развития и укрепление материально-технической базы домов культуры в населенных пунктах с числом жителей до 50 тысяч человек</t>
  </si>
  <si>
    <t>муниципальных внутренних заимствований</t>
  </si>
  <si>
    <t>Вид долгового обязательства</t>
  </si>
  <si>
    <t>Привлечение</t>
  </si>
  <si>
    <t>Погашение</t>
  </si>
  <si>
    <t>Бюджетные кредиты от других бюджетов</t>
  </si>
  <si>
    <t>Кредиты кредитных организаций</t>
  </si>
  <si>
    <t>Общий объем заимствований, направляемых на покрытие дефицита бюджета</t>
  </si>
  <si>
    <t>Общий объем заимствований, направляемых на погашение муниципального долга</t>
  </si>
  <si>
    <t>к решению Совета сельского поселения</t>
  </si>
  <si>
    <t>«О бюджете Васильевского сельского поселения</t>
  </si>
  <si>
    <t>Программа</t>
  </si>
  <si>
    <t>Муниципальные займы Васильевского сельского поселения, осуществляемые путем выпуска ценных бумаг</t>
  </si>
  <si>
    <t>02.2.01.00070</t>
  </si>
  <si>
    <t>Обеспечение беспрепятственного передвижения по территории Васильевского сельского поселения инвалидов и других маломобильных групп населения  (Закупка товаров и услуг для государственных (муниципальных) нужд)</t>
  </si>
  <si>
    <t>182 101 02010 01 0000 110</t>
  </si>
  <si>
    <t>182 105 03010 01 0000 110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</si>
  <si>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</si>
  <si>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Земельный налог с организаций</t>
  </si>
  <si>
    <t>000 106 01000 00 0000 110</t>
  </si>
  <si>
    <t>000 105 03000 01 0000 110</t>
  </si>
  <si>
    <t>000 101 02000 01 0000 110</t>
  </si>
  <si>
    <t>000 106 06030 00 0000 110</t>
  </si>
  <si>
    <t>000106 06043 10 0000 110</t>
  </si>
  <si>
    <t>Земельный налог с физических лиц</t>
  </si>
  <si>
    <t>000 106 06040 00 0000 110</t>
  </si>
  <si>
    <t xml:space="preserve">Государственная пошлина </t>
  </si>
  <si>
    <t>000 108 00000 00 0000 110</t>
  </si>
  <si>
    <t>000 108 04000 10 0000 110</t>
  </si>
  <si>
    <t>Государственная пошлина за совершение нотариальных действий (за исключением действий, совешаемых консульскими учреждениями Российской Федерации)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</si>
  <si>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</si>
  <si>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</si>
  <si>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</si>
  <si>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000 202 10000 00 0000 150</t>
  </si>
  <si>
    <t>Дотации бюджетам бюджетной системы Российской Федерации</t>
  </si>
  <si>
    <t>000 202 15001 00 0000 150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</si>
  <si>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</si>
  <si>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</si>
  <si>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000 202 15002 00 0000 150</t>
  </si>
  <si>
    <t xml:space="preserve">Дотации  бюджетам на поддержку мер по обеспечению сбалансированности бюджетов 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</si>
  <si>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</si>
  <si>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</si>
  <si>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000 202 20000 00 0000 150</t>
  </si>
  <si>
    <t>000 202 29999 00 0000 150</t>
  </si>
  <si>
    <t>Прочие субсидии</t>
  </si>
  <si>
    <t>Субвенции бюджетам бюджетной системы Российской Федерации</t>
  </si>
  <si>
    <t>000 202 30000 00 0000 150</t>
  </si>
  <si>
    <t>000 202 35118 00 0000 150</t>
  </si>
  <si>
    <t>000 202 40000 00 0000 150</t>
  </si>
  <si>
    <t xml:space="preserve"> Иные межбюджетные трансферты </t>
  </si>
  <si>
    <t>000 202 40014 00 0000 150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</si>
  <si>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</si>
  <si>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Доходы бюджета Васильевского сельского поселения</t>
  </si>
  <si>
    <t>"О бюджете Васильевского сельского поселения</t>
  </si>
  <si>
    <t xml:space="preserve">к Решению Совета      </t>
  </si>
  <si>
    <t xml:space="preserve">К Решению Совета Васильевского сельского поселения </t>
  </si>
  <si>
    <t>Обеспечение мероприятий в сфере культуры</t>
  </si>
  <si>
    <t xml:space="preserve">по кодам  классификации доходов бюджетов </t>
  </si>
  <si>
    <t>Код классификации источников финансирования дефицитов бюджетов</t>
  </si>
  <si>
    <t xml:space="preserve">Наименование главного администратора источников    внутреннего финансирования  дефицита и кода классификации источников  внутреннего финансирования дефицитов бюджетов         </t>
  </si>
  <si>
    <t>главного администратора источников внутреннего финансирования дефицита</t>
  </si>
  <si>
    <t>источников внутреннего финансирования дефицитов бюджетов</t>
  </si>
  <si>
    <t>90 00 00 00 00 0000 000</t>
  </si>
  <si>
    <t>Источники финансирования дефицита бюджетов - всего</t>
  </si>
  <si>
    <t>01 05 00 00 00 0000 000</t>
  </si>
  <si>
    <t>Изменение остатков средств</t>
  </si>
  <si>
    <t>01 05 02 00 00 0000 500</t>
  </si>
  <si>
    <t>Увеличение остатков средств бюджетов</t>
  </si>
  <si>
    <t>01 05 02 01 00 0000 510</t>
  </si>
  <si>
    <t>Увеличение прочих остатков средств бюджетов</t>
  </si>
  <si>
    <t>01 05 02 01 10 0000 510</t>
  </si>
  <si>
    <t>Увеличение прочих остатков денежных средств бюджетов сельских поселений</t>
  </si>
  <si>
    <t>01 05 02 00 00 0000 600</t>
  </si>
  <si>
    <t>Уменьшение остатков средств бюджетов</t>
  </si>
  <si>
    <t>01 05 02 01 00 0000 610</t>
  </si>
  <si>
    <t>Уменьшение прочих остатков средств бюджетов</t>
  </si>
  <si>
    <t>01 05 02 01 10 0000 610</t>
  </si>
  <si>
    <t>Уменьшение прочих остатков денежных средств бюджетов сельских поселений</t>
  </si>
  <si>
    <t>к решению Совета Васильевского сельского поселения</t>
  </si>
  <si>
    <t>Администрация Васильевского сельского поселения Шуйского муниципального района Ивановской области</t>
  </si>
  <si>
    <t>04.1.01.L4670</t>
  </si>
  <si>
    <t>02.5.F2S5100</t>
  </si>
  <si>
    <t>Подпрограмма "Благоустройство территории в рамках поддержки местных инициатив"</t>
  </si>
  <si>
    <t>02.5.00.00000</t>
  </si>
  <si>
    <t>Основное направление "Благоустройство территорий в рамках поддержки местных инициатив"</t>
  </si>
  <si>
    <t>02.5.F2.00000</t>
  </si>
  <si>
    <t>926 113 01995 10 0000 130</t>
  </si>
  <si>
    <t xml:space="preserve">                                                                                                                                                                к решению Совета Васильевского сельского поселения</t>
  </si>
  <si>
    <t>Раздел, подраздел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</si>
  <si>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</si>
  <si>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</si>
  <si>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</si>
  <si>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</si>
  <si>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</si>
  <si>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</si>
  <si>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</si>
  <si>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</si>
  <si>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</si>
  <si>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</si>
  <si>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</si>
  <si>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</si>
  <si>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ВСЕГО</t>
  </si>
  <si>
    <t>000 106 06000 00 0000 110</t>
  </si>
  <si>
    <t>000 111 05000 00 0000 120</t>
  </si>
  <si>
    <t>Доходы от  оказания платных услуг и компенсации затрат государства</t>
  </si>
  <si>
    <t>000 113 01000 00 0000 130</t>
  </si>
  <si>
    <t>000 113 00000 00 0000 000</t>
  </si>
  <si>
    <t>Доходы от оказания платных услуг (работ)</t>
  </si>
  <si>
    <t>000 113 02000 00 0000 130</t>
  </si>
  <si>
    <t>Доходы от компенсации затрат государства</t>
  </si>
  <si>
    <t>000 101 02010 01 0000 110</t>
  </si>
  <si>
    <t>Наименование доходов</t>
  </si>
  <si>
    <t>000 106 06033 10 0000 110</t>
  </si>
  <si>
    <t>Наименование дохода</t>
  </si>
  <si>
    <r>
      <rPr>
        <sz val="10"/>
        <rFont val="Arial Cyr"/>
        <charset val="204"/>
      </rPr>
      <t>Проведение мероприятий в области пожарной безопасности (</t>
    </r>
    <r>
      <rPr>
        <i/>
        <sz val="10"/>
        <rFont val="Arial Cyr"/>
        <charset val="204"/>
      </rPr>
      <t>Закупка товаров, работ и услуг для государственных (муниципальных) нужд)</t>
    </r>
  </si>
  <si>
    <r>
      <rPr>
        <sz val="10"/>
        <rFont val="Arial Cyr"/>
        <charset val="204"/>
      </rPr>
      <t>Обеспечение уличного освещения</t>
    </r>
    <r>
      <rPr>
        <i/>
        <sz val="10"/>
        <rFont val="Arial Cyr"/>
        <charset val="204"/>
      </rPr>
      <t xml:space="preserve"> (Закупка товаров, работ и услуг для государственных (муниципальных) нужд)</t>
    </r>
  </si>
  <si>
    <r>
      <rPr>
        <sz val="10"/>
        <rFont val="Arial Cyr"/>
        <charset val="204"/>
      </rPr>
      <t>Обеспечение мероприятий по благоустройству и озеленению (</t>
    </r>
    <r>
      <rPr>
        <i/>
        <sz val="10"/>
        <rFont val="Arial Cyr"/>
        <charset val="204"/>
      </rPr>
      <t>Закупка товаров, работ и услуг для государственных (муниципальных) нужд)</t>
    </r>
  </si>
  <si>
    <t xml:space="preserve">Обеспечение беспрепятственного передвижения по территории Васильевского сельского поселения инвалидов и других маломобильных групп населения  </t>
  </si>
  <si>
    <r>
      <rPr>
        <sz val="10"/>
        <rFont val="Arial Cyr"/>
        <charset val="204"/>
      </rPr>
      <t>Обеспечение беспрепятственного передвижения по территории Васильевского сельского поселения инвалидов и других маломобильных групп населения</t>
    </r>
    <r>
      <rPr>
        <i/>
        <sz val="10"/>
        <rFont val="Arial Cyr"/>
        <charset val="204"/>
      </rPr>
      <t xml:space="preserve"> (Закупка товаров, работ и услуг для государственных (муниципальных) нужд)</t>
    </r>
  </si>
  <si>
    <r>
      <rPr>
        <sz val="10"/>
        <rFont val="Arial"/>
        <family val="2"/>
        <charset val="204"/>
      </rPr>
      <t>Обеспечение мероприятий по организации  содержанию и ремонту питьевых колодцев</t>
    </r>
    <r>
      <rPr>
        <i/>
        <sz val="10"/>
        <rFont val="Arial"/>
        <family val="2"/>
        <charset val="204"/>
      </rPr>
      <t xml:space="preserve"> (Закупка товаров, работ и услуг для государственных (муниципальных) нужд)</t>
    </r>
  </si>
  <si>
    <r>
      <rPr>
        <sz val="10"/>
        <rFont val="Arial"/>
        <family val="2"/>
        <charset val="204"/>
      </rPr>
      <t>Осуществление полномочий по содержанию и оформлению имущества (</t>
    </r>
    <r>
      <rPr>
        <i/>
        <sz val="10"/>
        <rFont val="Arial"/>
        <family val="2"/>
        <charset val="204"/>
      </rPr>
      <t>Закупка товаров, работ и услуг для государственных (муниципальных) нужд)</t>
    </r>
  </si>
  <si>
    <r>
      <t xml:space="preserve">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 </t>
    </r>
    <r>
      <rPr>
        <i/>
        <sz val="10"/>
        <rFont val="Arial Cyr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</si>
  <si>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</si>
  <si>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r>
      <t xml:space="preserve"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i/>
        <sz val="10"/>
        <rFont val="Arial Cyr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</si>
  <si>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i/>
        <sz val="10"/>
        <rFont val="Arial Cyr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</si>
  <si>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rPr>
        <sz val="10"/>
        <rFont val="Arial"/>
        <family val="2"/>
        <charset val="204"/>
      </rPr>
      <t>Обеспечение мероприятий в сфере культуры (</t>
    </r>
    <r>
      <rPr>
        <i/>
        <sz val="10"/>
        <rFont val="Arial"/>
        <family val="2"/>
        <charset val="204"/>
      </rPr>
      <t>Закупка товаров, работ и услуг для государственных (муниципальных) нужд)</t>
    </r>
  </si>
  <si>
    <r>
      <rPr>
        <sz val="10"/>
        <rFont val="Arial"/>
        <family val="2"/>
        <charset val="204"/>
      </rPr>
      <t>Обеспечение мероприятий в сфере культуры (</t>
    </r>
    <r>
      <rPr>
        <i/>
        <sz val="10"/>
        <rFont val="Arial"/>
        <family val="2"/>
        <charset val="204"/>
      </rPr>
      <t>Уплата иных платежей)</t>
    </r>
  </si>
  <si>
    <r>
      <rPr>
        <sz val="10"/>
        <rFont val="Arial"/>
        <family val="2"/>
        <charset val="204"/>
      </rPr>
      <t>Обеспечение содержания и приобретения спортивных площадок(</t>
    </r>
    <r>
      <rPr>
        <i/>
        <sz val="10"/>
        <rFont val="Arial"/>
        <family val="2"/>
        <charset val="204"/>
      </rPr>
      <t>Закупка товаров, работ и услуг для государственных (муниципальных) нужд)</t>
    </r>
  </si>
  <si>
    <r>
      <rPr>
        <sz val="10"/>
        <rFont val="Arial"/>
        <family val="2"/>
        <charset val="204"/>
      </rPr>
      <t>Обеспечение мероприятий в области энергосбережения и повышения энергетической эффективности (</t>
    </r>
    <r>
      <rPr>
        <i/>
        <sz val="10"/>
        <rFont val="Arial"/>
        <family val="2"/>
        <charset val="204"/>
      </rPr>
      <t>Закупка товаров, работ и услуг для государственных (муниципальных) нужд)</t>
    </r>
  </si>
  <si>
    <t>Обеспечение функций органов местного самоуправления Васильевского сельского поселения</t>
  </si>
  <si>
    <r>
      <rPr>
        <sz val="10"/>
        <rFont val="Arial Cyr"/>
        <charset val="204"/>
      </rPr>
      <t>Обеспечение функций органов местного самоуправления Васильевского сельского поселения</t>
    </r>
    <r>
      <rPr>
        <i/>
        <sz val="10"/>
        <rFont val="Arial Cyr"/>
        <charset val="204"/>
      </rPr>
      <t xml:space="preserve"> </t>
    </r>
    <r>
      <rPr>
        <sz val="10"/>
        <rFont val="Arial Cyr"/>
        <charset val="204"/>
      </rPr>
      <t xml:space="preserve"> (</t>
    </r>
    <r>
      <rPr>
        <i/>
        <sz val="10"/>
        <rFont val="Arial Cyr"/>
        <charset val="204"/>
      </rPr>
  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</si>
  <si>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rPr>
        <sz val="10"/>
        <rFont val="Arial"/>
        <family val="2"/>
        <charset val="204"/>
      </rPr>
      <t xml:space="preserve">Обеспечение функций органов местного самоуправления Васильевского сельского поселения </t>
    </r>
    <r>
      <rPr>
        <i/>
        <sz val="10"/>
        <rFont val="Arial"/>
        <family val="2"/>
        <charset val="204"/>
      </rPr>
      <t>(Закупка товаров, работ и услуг для государственных (муниципальных) нужд)</t>
    </r>
  </si>
  <si>
    <r>
      <rPr>
        <sz val="10"/>
        <rFont val="Arial"/>
        <family val="2"/>
        <charset val="204"/>
      </rPr>
      <t xml:space="preserve"> Обеспечение функций органов местного самоуправления Васильевского сельского поселения (</t>
    </r>
    <r>
      <rPr>
        <i/>
        <sz val="10"/>
        <rFont val="Arial"/>
        <family val="2"/>
        <charset val="204"/>
      </rPr>
      <t>Бюджетные инвестиции в объекты капитального строительства государственной (муниципальной) собственности)</t>
    </r>
  </si>
  <si>
    <r>
      <rPr>
        <sz val="10"/>
        <rFont val="Arial"/>
        <family val="2"/>
        <charset val="204"/>
      </rPr>
      <t>Обеспечение функций органов местного самоуправления Васильевского сельского поселения (</t>
    </r>
    <r>
      <rPr>
        <i/>
        <sz val="10"/>
        <rFont val="Arial"/>
        <family val="2"/>
        <charset val="204"/>
      </rPr>
      <t>Иные бюджетные асигнования)</t>
    </r>
  </si>
  <si>
    <r>
      <rPr>
        <sz val="10"/>
        <rFont val="Arial Cyr"/>
        <charset val="204"/>
      </rPr>
      <t>Обеспечение деятельности и функций Главы поселения (</t>
    </r>
    <r>
      <rPr>
        <i/>
        <sz val="10"/>
        <rFont val="Arial Cyr"/>
        <charset val="204"/>
      </rPr>
  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</si>
  <si>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t>Основное направление "Обеспечение деятельности и функций администрации Васильевского сельского поселения"</t>
  </si>
  <si>
    <r>
      <rPr>
        <sz val="10"/>
        <rFont val="Arial"/>
        <family val="2"/>
        <charset val="204"/>
      </rPr>
      <t>Обеспечение функций органов местного самоуправления (</t>
    </r>
    <r>
      <rPr>
        <i/>
        <sz val="10"/>
        <rFont val="Arial"/>
        <family val="2"/>
        <charset val="204"/>
      </rPr>
      <t>Закупка товаров, работ и услуг для государственных (муниципальных) нужд)</t>
    </r>
  </si>
  <si>
    <r>
      <t>Осуществление дополнительного пенсионного обеспечения за выслугу лет лицам, замещавшим выборные муниципальные должности муниципальной службы в рамках иных непрограммных мероприятий по непрограмным направлениям деятельности органов местного самоуправления Васильевского сельского поселения (</t>
    </r>
    <r>
      <rPr>
        <i/>
        <sz val="10"/>
        <rFont val="Arial Cyr"/>
        <charset val="204"/>
      </rPr>
      <t>Социальное обеспечение и иные выплаты населению)</t>
    </r>
  </si>
  <si>
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(Организация предоставления государственных и муниципальных услуг)</t>
  </si>
  <si>
    <r>
      <rPr>
        <sz val="10"/>
        <rFont val="Arial"/>
        <family val="2"/>
        <charset val="204"/>
      </rPr>
  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(Организация предоставления государственных и муниципальных услуг) (</t>
    </r>
    <r>
      <rPr>
        <i/>
        <sz val="10"/>
        <rFont val="Arial"/>
        <family val="2"/>
        <charset val="204"/>
      </rPr>
      <t>Закупка товаров, работ и услуг для государственных (муниципальных) нужд)</t>
    </r>
  </si>
  <si>
    <t xml:space="preserve"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 </t>
  </si>
  <si>
    <r>
      <t xml:space="preserve"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Членские взносы в Ассоциацию </t>
    </r>
    <r>
      <rPr>
        <i/>
        <sz val="10"/>
        <rFont val="Arial Cyr"/>
        <charset val="204"/>
      </rPr>
      <t>(Иные бюджетные ассигнования)</t>
    </r>
  </si>
  <si>
    <r>
  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 (Диспансеризация муниципальных служащих) (</t>
    </r>
    <r>
      <rPr>
        <i/>
        <sz val="10"/>
        <rFont val="Arial Cyr"/>
        <charset val="204"/>
      </rPr>
      <t>Закупка товаров, работ и услуг для государственных (муниципальных) нужд)</t>
    </r>
  </si>
  <si>
    <r>
      <rPr>
        <sz val="10"/>
        <rFont val="Arial Cyr"/>
        <charset val="204"/>
      </rPr>
      <t>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 , где отсутствуют военные комиссариаты (</t>
    </r>
    <r>
      <rPr>
        <i/>
        <sz val="10"/>
        <rFont val="Arial Cyr"/>
        <charset val="204"/>
      </rPr>
  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</si>
  <si>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rPr>
        <sz val="10"/>
        <rFont val="Arial"/>
        <family val="2"/>
        <charset val="204"/>
      </rPr>
      <t>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 , где отсутствуют военные комиссариаты (</t>
    </r>
    <r>
      <rPr>
        <i/>
        <sz val="10"/>
        <rFont val="Arial"/>
        <family val="2"/>
        <charset val="204"/>
      </rPr>
      <t>Закупка товаров, работ и услуг для государственных (муниципальных) нужд)</t>
    </r>
  </si>
  <si>
    <r>
      <rPr>
        <sz val="10"/>
        <rFont val="Arial Cyr"/>
        <charset val="204"/>
      </rPr>
      <t>Проведение мероприятий в области пожарной безопасности</t>
    </r>
    <r>
      <rPr>
        <i/>
        <sz val="10"/>
        <rFont val="Arial Cyr"/>
        <charset val="204"/>
      </rPr>
      <t xml:space="preserve"> (Закупка товаров, работ и услуг для государственных (муниципальных) нужд)</t>
    </r>
  </si>
  <si>
    <r>
      <rPr>
        <sz val="10"/>
        <rFont val="Arial Cyr"/>
        <charset val="204"/>
      </rPr>
      <t>Обеспечение уличного освещения (</t>
    </r>
    <r>
      <rPr>
        <i/>
        <sz val="10"/>
        <rFont val="Arial Cyr"/>
        <charset val="204"/>
      </rPr>
      <t>Закупка товаров, работ и услуг для государственных (муниципальных) нужд)</t>
    </r>
  </si>
  <si>
    <r>
      <rPr>
        <sz val="10"/>
        <rFont val="Arial"/>
        <family val="2"/>
        <charset val="204"/>
      </rPr>
      <t>Обеспечение мероприятий по благоустройству (</t>
    </r>
    <r>
      <rPr>
        <i/>
        <sz val="10"/>
        <rFont val="Arial"/>
        <family val="2"/>
        <charset val="204"/>
      </rPr>
      <t>Закупка товаров, работ и услуг для государственных (муниципальных) нужд)</t>
    </r>
  </si>
  <si>
    <r>
      <rPr>
        <sz val="10"/>
        <rFont val="Arial"/>
        <family val="2"/>
        <charset val="204"/>
      </rPr>
      <t>Обеспечение мероприятий по организации ритуальных услуг и содержанию мест захоронения (</t>
    </r>
    <r>
      <rPr>
        <i/>
        <sz val="10"/>
        <rFont val="Arial"/>
        <family val="2"/>
        <charset val="204"/>
      </rPr>
      <t>Закупка товаров, работ и услуг для государственных (муниципальных) нужд)</t>
    </r>
  </si>
  <si>
    <r>
      <rPr>
        <sz val="10"/>
        <rFont val="Arial"/>
        <family val="2"/>
        <charset val="204"/>
      </rPr>
      <t>Обеспечение мероприятий по организации  содержанию и ремонту питьевых колодцев (</t>
    </r>
    <r>
      <rPr>
        <i/>
        <sz val="10"/>
        <rFont val="Arial"/>
        <family val="2"/>
        <charset val="204"/>
      </rPr>
      <t>Закупка товаров, работ и услуг для государственных (муниципальных) нужд)</t>
    </r>
  </si>
  <si>
    <r>
      <t>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</t>
    </r>
    <r>
      <rPr>
        <i/>
        <sz val="10"/>
        <rFont val="Arial Cyr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</si>
  <si>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</t>
    </r>
    <r>
      <rPr>
        <i/>
        <sz val="10"/>
        <rFont val="Arial Cyr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</si>
  <si>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rPr>
        <sz val="10"/>
        <rFont val="Arial"/>
        <family val="2"/>
        <charset val="204"/>
      </rPr>
      <t>Обеспечение деятельности казенных учреждений (</t>
    </r>
    <r>
      <rPr>
        <i/>
        <sz val="10"/>
        <rFont val="Arial"/>
        <family val="2"/>
        <charset val="204"/>
      </rPr>
      <t>Закупка товаров, работ и услуг для государственных (муниципальных) нужд)</t>
    </r>
  </si>
  <si>
    <r>
      <rPr>
        <sz val="10"/>
        <rFont val="Arial"/>
        <family val="2"/>
        <charset val="204"/>
      </rPr>
      <t>Обеспечение деятельности казенных учреждений (</t>
    </r>
    <r>
      <rPr>
        <i/>
        <sz val="10"/>
        <rFont val="Arial"/>
        <family val="2"/>
        <charset val="204"/>
      </rPr>
      <t>Иные бюджетные асигнования)</t>
    </r>
  </si>
  <si>
    <r>
      <rPr>
        <sz val="10"/>
        <rFont val="Arial"/>
        <family val="2"/>
        <charset val="204"/>
      </rPr>
      <t>Обеспечение содержания и приобретения спортивных площадок</t>
    </r>
    <r>
      <rPr>
        <i/>
        <sz val="10"/>
        <rFont val="Arial"/>
        <family val="2"/>
        <charset val="204"/>
      </rPr>
      <t xml:space="preserve"> (Закупка товаров, работ и услуг для государственных (муниципальных) нужд)</t>
    </r>
  </si>
  <si>
    <r>
      <rPr>
        <sz val="10"/>
        <rFont val="Arial"/>
        <family val="2"/>
        <charset val="204"/>
      </rPr>
      <t>Обеспечение мероприятий в области энергосбережения и повышения энергетической эффективности (З</t>
    </r>
    <r>
      <rPr>
        <i/>
        <sz val="10"/>
        <rFont val="Arial"/>
        <family val="2"/>
        <charset val="204"/>
      </rPr>
      <t>акупка товаров, работ и услуг для государственных (муниципальных) нужд)</t>
    </r>
  </si>
  <si>
    <t>Обеспечение функций органов местного самоуправления васильевского сельского поселения</t>
  </si>
  <si>
    <r>
      <rPr>
        <sz val="10"/>
        <rFont val="Arial Cyr"/>
        <charset val="204"/>
      </rPr>
      <t>Обеспечение функций органов местного самоуправления Васильевского сельского поселения</t>
    </r>
    <r>
      <rPr>
        <i/>
        <sz val="10"/>
        <rFont val="Arial Cyr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</si>
  <si>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rPr>
        <sz val="10"/>
        <rFont val="Arial"/>
        <family val="2"/>
        <charset val="204"/>
      </rPr>
      <t>Обеспечение функций органов местного самоуправления Васильевского сельского поселения (</t>
    </r>
    <r>
      <rPr>
        <i/>
        <sz val="10"/>
        <rFont val="Arial"/>
        <family val="2"/>
        <charset val="204"/>
      </rPr>
      <t>Закупка товаров, работ и услуг для государственных (муниципальных) нужд)</t>
    </r>
  </si>
  <si>
    <r>
      <rPr>
        <sz val="10"/>
        <rFont val="Arial"/>
        <family val="2"/>
        <charset val="204"/>
      </rPr>
      <t>Обеспечение функций органов местного самоуправления васильевского сельского поселения</t>
    </r>
    <r>
      <rPr>
        <i/>
        <sz val="10"/>
        <rFont val="Arial"/>
        <family val="2"/>
        <charset val="204"/>
      </rPr>
      <t xml:space="preserve"> (Иные бюджетные асигнования)</t>
    </r>
  </si>
  <si>
    <r>
      <rPr>
        <sz val="10"/>
        <rFont val="Arial Cyr"/>
        <charset val="204"/>
      </rPr>
      <t>Обеспечение деятельности и функций Главы поселения</t>
    </r>
    <r>
      <rPr>
        <i/>
        <sz val="10"/>
        <rFont val="Arial Cyr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</si>
  <si>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Осуществление дополнительного пенсионного обеспечения за выслугу лет лицам, замещавшим выборные муниципальные должности муниципальной службы в рамках иных непрограммных мероприятий по непрограмным направлениям деятельности органов местного самоуправления Васильевского сельского поселения (</t>
    </r>
    <r>
      <rPr>
        <i/>
        <sz val="10"/>
        <rFont val="Arial Cyr"/>
        <charset val="204"/>
      </rPr>
      <t>Социальное обеспечение и иные выплаты населению</t>
    </r>
    <r>
      <rPr>
        <sz val="10"/>
        <rFont val="Arial Cyr"/>
        <charset val="204"/>
      </rPr>
      <t>)</t>
    </r>
  </si>
  <si>
    <r>
      <rPr>
        <sz val="10"/>
        <rFont val="Arial"/>
        <family val="2"/>
        <charset val="204"/>
      </rPr>
      <t>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 , где отсутствуют военные комиссариаты (З</t>
    </r>
    <r>
      <rPr>
        <i/>
        <sz val="10"/>
        <rFont val="Arial"/>
        <family val="2"/>
        <charset val="204"/>
      </rPr>
      <t>акупка товаров, работ и услуг для государственных (муниципальных) нужд)</t>
    </r>
  </si>
  <si>
    <r>
      <rPr>
        <sz val="10"/>
        <rFont val="Arial"/>
        <family val="2"/>
        <charset val="204"/>
      </rPr>
      <t>Обеспечение функций органов местного самоуправления Васильевского сельского поселения (З</t>
    </r>
    <r>
      <rPr>
        <i/>
        <sz val="10"/>
        <rFont val="Arial"/>
        <family val="2"/>
        <charset val="204"/>
      </rPr>
      <t>акупка товаров, работ и услуг для государственных (муниципальных) нужд)</t>
    </r>
  </si>
  <si>
    <r>
      <rPr>
        <sz val="10"/>
        <rFont val="Arial"/>
        <family val="2"/>
        <charset val="204"/>
      </rPr>
      <t>Обеспечение функций органов местного самоуправления Васильевского сельского поселения</t>
    </r>
    <r>
      <rPr>
        <i/>
        <sz val="10"/>
        <rFont val="Arial"/>
        <family val="2"/>
        <charset val="204"/>
      </rPr>
      <t xml:space="preserve"> (Иные бюджетные асигнования)</t>
    </r>
  </si>
  <si>
    <t>Обеспечение функций органов местного самоуправления Васильевского сельского поселения (Закупка товаров, работ и услуг для государственных (муниципальных) нужд)</t>
  </si>
  <si>
    <t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</t>
  </si>
  <si>
    <r>
      <t xml:space="preserve">Обеспечение функций органов местного самоуправления Васильевского сельского поселения (Членские взносы в Ассоциацию) </t>
    </r>
    <r>
      <rPr>
        <i/>
        <sz val="10"/>
        <rFont val="Arial Cyr"/>
        <charset val="204"/>
      </rPr>
      <t>(Закупка товаров, работ и услуг для государственных (муниципальных) нужд)</t>
    </r>
  </si>
  <si>
    <r>
      <t xml:space="preserve">Обеспечение функций органов местного самоуправления Васильевского сельского поселения (Информационно-программное обеспечение) </t>
    </r>
    <r>
      <rPr>
        <i/>
        <sz val="10"/>
        <rFont val="Arial Cyr"/>
        <charset val="204"/>
      </rPr>
      <t>(Закупка товаров, работ и услуг для государственных (муниципальных) нужд)</t>
    </r>
  </si>
  <si>
    <r>
      <t xml:space="preserve">Обеспечение функций органов местного самоуправления Васильевского сельского поселения (Диспансеризация муниципальных служащих)  </t>
    </r>
    <r>
      <rPr>
        <i/>
        <sz val="10"/>
        <rFont val="Arial Cyr"/>
        <charset val="204"/>
      </rPr>
      <t>(Закупка товаров, работ и услуг для государственных (муниципальных) нужд)</t>
    </r>
  </si>
  <si>
    <r>
      <rPr>
        <sz val="10"/>
        <rFont val="Arial"/>
        <family val="2"/>
        <charset val="204"/>
      </rPr>
      <t>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 , где отсутствуют военные комиссариаты</t>
    </r>
    <r>
      <rPr>
        <i/>
        <sz val="10"/>
        <rFont val="Arial"/>
        <family val="2"/>
        <charset val="204"/>
      </rPr>
      <t xml:space="preserve"> (Закупка товаров, работ и услуг для государственных (муниципальных) нужд)</t>
    </r>
  </si>
  <si>
    <r>
      <rPr>
        <sz val="10"/>
        <rFont val="Arial Cyr"/>
        <charset val="204"/>
      </rPr>
      <t xml:space="preserve">Проведение мероприятий в области пожарной безопасности </t>
    </r>
    <r>
      <rPr>
        <i/>
        <sz val="10"/>
        <rFont val="Arial Cyr"/>
        <charset val="204"/>
      </rPr>
      <t>Закупка товаров, работ и услуг для государственных (муниципальных) нужд0</t>
    </r>
  </si>
  <si>
    <r>
      <t xml:space="preserve">Обеспечение мероприятий по организации ритуальных услуг и содержание мест захоронения </t>
    </r>
    <r>
      <rPr>
        <i/>
        <sz val="10"/>
        <rFont val="Arial Cyr"/>
        <charset val="204"/>
      </rPr>
      <t>(Закупка товаров, работ и услуг для государственных (муниципальных) нужд)</t>
    </r>
  </si>
  <si>
    <r>
      <t xml:space="preserve">Обеспечение мероприятий в области энергосбережения и повышения энергетической эффективности </t>
    </r>
    <r>
      <rPr>
        <i/>
        <sz val="10"/>
        <rFont val="Arial Cyr"/>
        <charset val="204"/>
      </rPr>
      <t>(Закупка товаров, работ и услуг для государственных (муниципальных) нужд)</t>
    </r>
  </si>
  <si>
    <t>Субсидии бюджетам муниципальных образований на 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</t>
  </si>
  <si>
    <r>
      <t xml:space="preserve">Субсидии бюджетам муниципальных образований на 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 </t>
    </r>
    <r>
      <rPr>
        <i/>
        <sz val="10"/>
        <rFont val="Arial Cyr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</si>
  <si>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  </r>
    <r>
      <rPr>
        <i/>
        <sz val="10"/>
        <rFont val="Arial Cyr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  </r>
    <r>
      <rPr>
        <sz val="10"/>
        <rFont val="Arial Cyr"/>
        <charset val="204"/>
      </rPr>
      <t>)</t>
    </r>
  </si>
  <si>
    <r>
      <rPr>
        <sz val="10"/>
        <rFont val="Arial"/>
        <family val="2"/>
        <charset val="204"/>
      </rPr>
      <t xml:space="preserve"> Субсидии на обеспечение развития и укрепление материально-технической базы домов культуры в населенных пунктах с числом жителей до 50 тысяч человек (</t>
    </r>
    <r>
      <rPr>
        <i/>
        <sz val="10"/>
        <rFont val="Arial"/>
        <family val="2"/>
        <charset val="204"/>
      </rPr>
      <t>Закупка товаров, работ и услуг для государственных (муниципальных) нужд)</t>
    </r>
  </si>
  <si>
    <t xml:space="preserve"> Субсидии на обеспечение развития и укрепление материально-технической базы домов культуры в населенных пунктах с числом жителей до 50 тысяч человек  (Закупка товаров, работ и услуг для государственных (муниципальных) нужд)</t>
  </si>
  <si>
    <r>
      <t xml:space="preserve">Обеспечение деятельности казенных учреждений </t>
    </r>
    <r>
      <rPr>
        <i/>
        <sz val="10"/>
        <rFont val="Arial Cyr"/>
        <charset val="204"/>
      </rPr>
      <t>(Закупка товаров, работ и услуг для государственных (муниципальных) нужд)</t>
    </r>
  </si>
  <si>
    <r>
      <rPr>
        <sz val="10"/>
        <rFont val="Arial"/>
        <family val="2"/>
        <charset val="204"/>
      </rPr>
      <t xml:space="preserve">Обеспечение деятельности казенных учреждений </t>
    </r>
    <r>
      <rPr>
        <i/>
        <sz val="10"/>
        <rFont val="Arial"/>
        <family val="2"/>
        <charset val="204"/>
      </rPr>
      <t>(Иные бюджетные асигнования)</t>
    </r>
  </si>
  <si>
    <r>
      <t xml:space="preserve">Осуществление дополнительного пенсионного обеспечения за выслугу лет лицам, замещавшим выборные муниципальные должности муниципальной службы в рамках иных непрограммных мероприятий по непрограмным направлениям деятельности органов местного самоуправления Васильевского сельского поселения </t>
    </r>
    <r>
      <rPr>
        <i/>
        <sz val="10"/>
        <rFont val="Arial Cyr"/>
        <charset val="204"/>
      </rPr>
      <t>(Социальное обеспечение и иные выплаты населению)</t>
    </r>
  </si>
  <si>
    <r>
      <t xml:space="preserve">Обеспечение содержания и приобретения спортивных площадок </t>
    </r>
    <r>
      <rPr>
        <i/>
        <sz val="10"/>
        <rFont val="Arial Cyr"/>
        <charset val="204"/>
      </rPr>
      <t xml:space="preserve">(Закупка товаров, работ и </t>
    </r>
    <r>
      <rPr>
        <sz val="10"/>
        <rFont val="Arial Cyr"/>
        <charset val="204"/>
      </rPr>
      <t>услуг для государственных (муниципальных) нужд)</t>
    </r>
  </si>
  <si>
    <r>
      <rPr>
        <sz val="10"/>
        <rFont val="Arial"/>
        <family val="2"/>
        <charset val="204"/>
      </rPr>
      <t xml:space="preserve">Обеспечение функций органов местного самоуправления Васильевского сельского поселения </t>
    </r>
    <r>
      <rPr>
        <i/>
        <sz val="10"/>
        <rFont val="Arial"/>
        <family val="2"/>
        <charset val="204"/>
      </rPr>
      <t>(Бюджетные инвестиции в объекты капитального строительства государственной (муниципальной) собственности)</t>
    </r>
  </si>
  <si>
    <r>
      <rPr>
        <sz val="10"/>
        <rFont val="Arial Cyr"/>
        <charset val="204"/>
      </rPr>
      <t>Обеспечение функций органов местного самоуправления Васильевского сельского поселения(</t>
    </r>
    <r>
      <rPr>
        <i/>
        <sz val="10"/>
        <rFont val="Arial Cyr"/>
        <charset val="204"/>
      </rPr>
  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</si>
  <si>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 xml:space="preserve"> </t>
    </r>
    <r>
      <rPr>
        <sz val="10"/>
        <rFont val="Arial Cyr"/>
        <charset val="204"/>
      </rPr>
      <t xml:space="preserve"> Обеспечение уличного освещения</t>
    </r>
    <r>
      <rPr>
        <i/>
        <sz val="10"/>
        <rFont val="Arial Cyr"/>
        <charset val="204"/>
      </rPr>
      <t xml:space="preserve"> (Закупка товаров, работ и услуг для государственных (муниципальных) нужд)</t>
    </r>
  </si>
  <si>
    <r>
      <rPr>
        <sz val="10"/>
        <rFont val="Arial Cyr"/>
        <charset val="204"/>
      </rPr>
      <t>Обеспечение мероприятий по организации ритуальных услуг и содержание мест захоронения (</t>
    </r>
    <r>
      <rPr>
        <i/>
        <sz val="10"/>
        <rFont val="Arial Cyr"/>
        <charset val="204"/>
      </rPr>
      <t>Закупка товаров, работ и услуг для государственных (муниципальных) нужд)</t>
    </r>
  </si>
  <si>
    <r>
      <rPr>
        <sz val="10"/>
        <rFont val="Arial"/>
        <family val="2"/>
        <charset val="204"/>
      </rPr>
      <t>Обеспечение мероприятий по содержанию и ремонту питьевых колодцев (</t>
    </r>
    <r>
      <rPr>
        <i/>
        <sz val="10"/>
        <rFont val="Arial"/>
        <family val="2"/>
        <charset val="204"/>
      </rPr>
      <t>Закупка товаров, работ и услуг для государственных (муниципальных) нужд)</t>
    </r>
  </si>
  <si>
    <t xml:space="preserve">Осуществление полномочий по содержанию и оформлению имущества </t>
  </si>
  <si>
    <r>
      <rPr>
        <sz val="10"/>
        <rFont val="Arial"/>
        <family val="2"/>
        <charset val="204"/>
      </rPr>
      <t>Осуществление полномочий по содержанию и оформлению имущества</t>
    </r>
    <r>
      <rPr>
        <i/>
        <sz val="10"/>
        <rFont val="Arial"/>
        <family val="2"/>
        <charset val="204"/>
      </rPr>
      <t xml:space="preserve"> (Закупка товаров, работ и услуг для государственных (муниципальных) нужд)</t>
    </r>
  </si>
  <si>
    <r>
      <t>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</t>
    </r>
    <r>
      <rPr>
        <i/>
        <sz val="10"/>
        <rFont val="Arial Cyr"/>
        <charset val="204"/>
      </rPr>
      <t xml:space="preserve">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</si>
  <si>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  </r>
    <r>
      <rPr>
        <i/>
        <sz val="10"/>
        <rFont val="Arial Cyr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</t>
    </r>
  </si>
  <si>
    <r>
      <t xml:space="preserve">Обеспечение содержания и приобретения спортивных площадок </t>
    </r>
    <r>
      <rPr>
        <i/>
        <sz val="10"/>
        <rFont val="Arial Cyr"/>
        <charset val="204"/>
      </rPr>
      <t>(Закупка товаров, работ и услуг для государственных (муниципальных) нужд)</t>
    </r>
  </si>
  <si>
    <t>2024 год</t>
  </si>
  <si>
    <t>2024 г.</t>
  </si>
  <si>
    <t>0106</t>
  </si>
  <si>
    <t>33.9.00.80011</t>
  </si>
  <si>
    <t>33.9.00.80012</t>
  </si>
  <si>
    <t>Иные межбюджетные трансферты из бюджета Васильевского сельского поселения на исполнение переданных полномочий по осуществлению внешнего муниципального финансового контроля</t>
  </si>
  <si>
    <t>Иные межбюджетные трансферты из бюджета Васильевского сельского поселения на исполнение переданных полномочий по  по контролю за исполнением бюджета поселения</t>
  </si>
  <si>
    <t>Приложение 9</t>
  </si>
  <si>
    <r>
      <t>П</t>
    </r>
    <r>
      <rPr>
        <b/>
        <sz val="10"/>
        <rFont val="Times New Roman"/>
        <family val="1"/>
        <charset val="204"/>
      </rPr>
      <t>риложение 8</t>
    </r>
  </si>
  <si>
    <t>Приложение 1</t>
  </si>
  <si>
    <t>сельского поселения</t>
  </si>
  <si>
    <t>(в процентах)</t>
  </si>
  <si>
    <t>Код по БК</t>
  </si>
  <si>
    <t>Норматив (процент) отчислений в бюджет</t>
  </si>
  <si>
    <t>Прочие доходы от компенсации затрат бюджетов сельских поселений</t>
  </si>
  <si>
    <t>000 1 13 02995 10 0000 130</t>
  </si>
  <si>
    <t>Невыясненные поступления, зачисляемые в бюджеты сельских поселений</t>
  </si>
  <si>
    <t>000 1 17 01050 10 0000 180</t>
  </si>
  <si>
    <t>Доходы бюджетов сельских поселений от возврата иными организациями остатков субсидий прошлых лет</t>
  </si>
  <si>
    <t>000 2 18 05030 10 0000 180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</si>
  <si>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</si>
  <si>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000 2 08 05000 10 0000 150</t>
  </si>
  <si>
    <t>к Решению Совета Васильевского</t>
  </si>
  <si>
    <t>000 1 13 01995 10 0000 130</t>
  </si>
  <si>
    <t>Прочие доходы от оказания платных услуг получателями средств бюджетов сельских поселений</t>
  </si>
  <si>
    <t>Мероприятия по благоустройству в рамках поддержки  местных инициатив "Благоустройство мемориала воинской Славы с. Васильевское"</t>
  </si>
  <si>
    <t>Мероприятия по благоустройству в рамках поддержки  местных инициатив "Благоустройство мемориала воинской Славы с. Васильевское"(Закупка товаров, работ и услуг для государственных (муниципальных) нужд</t>
  </si>
  <si>
    <t>02.5.F2.S5100</t>
  </si>
  <si>
    <t>Мероприятие по благоустройству в рамках поддержки местных инициатив "Благоустройство мемориала воинской Славы с. Васильевское"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</si>
  <si>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</si>
  <si>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поселений на осуществление первичного воинского учета органами местного самоуправления поселений, муниципальных и городских округов</t>
  </si>
  <si>
    <t>2025 год (руб.)</t>
  </si>
  <si>
    <t>2025 год                    (руб.)</t>
  </si>
  <si>
    <t>2025 год</t>
  </si>
  <si>
    <t xml:space="preserve">                                                                                                                                                                                                            на 2023 год и плановый период 2024 и 2025  годов»</t>
  </si>
  <si>
    <t>2025 г.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</si>
  <si>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</si>
  <si>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</si>
  <si>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000 101 02010 00 0000 110</t>
  </si>
  <si>
    <t>33.9.00.00011</t>
  </si>
  <si>
    <t>33.9.00.00012</t>
  </si>
  <si>
    <t>Государственная пошлина</t>
  </si>
  <si>
    <t xml:space="preserve">Подпрограмма "Обеспечение мероприятий в области пожарной безопасности на территории  Васильевского сельского поселения" </t>
  </si>
  <si>
    <t>Муниципальная программа " Благоустройство и озеленение  Васильевского сельского поселения"</t>
  </si>
  <si>
    <t xml:space="preserve">Подпрограмма "Организация благоустройства и озеленения территории  Васильевского сельского поселения"  </t>
  </si>
  <si>
    <t xml:space="preserve">Муниципальная программа "Управление имуществом  и земельными ресурсами муниципального образования Васильевское сельское поселение" </t>
  </si>
  <si>
    <t>Муниципальная программа "Развитие культуры и спорта в Васильевском сельском поселении"</t>
  </si>
  <si>
    <t>Подпрограмма "Обеспечение деятельности, сохранение и развитие учреждений культуры на территории Васильевского сельского поселения" муниципальной программы "Развитие культуры и спорта на территории Васильевского сельского поселения"</t>
  </si>
  <si>
    <t>Подпрограмма "Обеспечение энергосбережения и энергетической эффективности в васильевском сельском поселении"</t>
  </si>
  <si>
    <t>05.1.00.00000</t>
  </si>
  <si>
    <t>Муниципальная программа "Развитие муниципального управления"</t>
  </si>
  <si>
    <t>Подпрограмма "Обеспечение деятельности и функций администрации Васильевского сельского поселения" муниципальной программы "Развитие муниципального управления"</t>
  </si>
  <si>
    <t xml:space="preserve"> Муниципальная программа "Обеспечение мероприятий в области пожарной безопасности на территории  Васильевского сельского поселения" </t>
  </si>
  <si>
    <t xml:space="preserve"> Муниципальная программа "Обеспечение мероприятий в области пожарной безопасности на территории Васильевского сельского поселения" </t>
  </si>
  <si>
    <t xml:space="preserve">Подпрограмма "организация благоустройства и озеленения территории  Васильевского сельского поселения"муниципальной программы Васильевского сельского поселения "Благоустройство и озеленение территории  Васильевского сельского поселения"  </t>
  </si>
  <si>
    <t xml:space="preserve">Муниципальная программа "Управление имуществом и земельными ресурсами Васильевского сельского поселения" </t>
  </si>
  <si>
    <t xml:space="preserve"> "Благоустройство территорий в рамках поддержки местных инициатив"</t>
  </si>
  <si>
    <t>"Благоустройство территорий в рамках поддержки местных инициатив"</t>
  </si>
  <si>
    <t>02.6.00.00000</t>
  </si>
  <si>
    <t>Подпрограмма "Формирование современной городской среды в Васильевком сельском поселении"</t>
  </si>
  <si>
    <t>02.6.F2.00000</t>
  </si>
  <si>
    <t>Основное направление "Формирование современной городской среды в Васильевком сельском поселении"</t>
  </si>
  <si>
    <t>Реализация программы формирования современной городской среды</t>
  </si>
  <si>
    <t>Реализация программы формирования современной городской среды (Закупка товаров, работ и услуг для государственных (муниципальных) нужд</t>
  </si>
  <si>
    <t>02.6.F2.55550</t>
  </si>
  <si>
    <t>Формирование современной городской среды в Васильевском сельском поселении</t>
  </si>
  <si>
    <t>Реализация программы формирование современной городской среды (Закупка товаров, работ и услуг для государственных (муниципальных) нужд)</t>
  </si>
  <si>
    <t>02.6.F255550</t>
  </si>
  <si>
    <t>Условно утвержденные расходы</t>
  </si>
  <si>
    <t>Условно утверденные расходы</t>
  </si>
  <si>
    <t>000 111 05030 00 0000 120</t>
  </si>
  <si>
    <t>182 106 06043 10 0000 110</t>
  </si>
  <si>
    <t xml:space="preserve">Резервный фонд   администрации Васильевского сельского поселения </t>
  </si>
  <si>
    <r>
      <t>Резервный фонд   администрации Васильевского сельского поселения</t>
    </r>
    <r>
      <rPr>
        <i/>
        <sz val="10"/>
        <rFont val="Arial Cyr"/>
        <charset val="204"/>
      </rPr>
      <t xml:space="preserve"> (Иные бюджетные асигнования)</t>
    </r>
  </si>
  <si>
    <t>Резервный фонд   администрации Васильевского сельского поселения</t>
  </si>
  <si>
    <t>Резервный фонд   администрации Васильевского сельского поселения (Иные бюджетные асигнования)</t>
  </si>
  <si>
    <t>Резервный фонд администрации Васильевского сельского поселения (Иные бюджетные асигнования)</t>
  </si>
  <si>
    <t xml:space="preserve">Резервный фонд администрации Васильевского сельского поселения </t>
  </si>
  <si>
    <t xml:space="preserve"> по кодам с классификации доходов на 2024 год </t>
  </si>
  <si>
    <t>на 2024 и на плановый период 2025 и 2026 годов"</t>
  </si>
  <si>
    <t>на плановый период 2025 и 2026 годов</t>
  </si>
  <si>
    <t>2026 год (руб.)</t>
  </si>
  <si>
    <t>Нормативы распределения доходов в бюджет Васильевского сельского поселения на 2024 год и на плановый период 2025 и 2026 годов</t>
  </si>
  <si>
    <t>"О бюджете Васильевского сельского поселения на 2024 и  плановый период 2025 и 2026 годов "</t>
  </si>
  <si>
    <t>Распределение бюджетных ассигнований   по целевым статьям (муниципальным программам Васильевского сельского поселения и не включенным в муниципальные программы Васильевского сельского поселения направлениям деятельности органов местного самоуправления Васильевского сельского поселения)  группам видов расходов классификации расходов  местного бюджета на 2024 год</t>
  </si>
  <si>
    <t xml:space="preserve">"О бюджете Васильевского сельского поселения на 2024 год </t>
  </si>
  <si>
    <t>и на плановый период 2025 и 2026 годов"</t>
  </si>
  <si>
    <t>Распределение бюджетных ассигнований  по целевым статьям (муниципальным программам Васильевского сельского поселения и не включенным в  муниципальные программы Васильевского сельского поселения направлениям деятельности органов местного самоуправления Васильевского сельского поселения) и группам видов расходов классификации расходов местного бюджета на плановый период 2025 и 2026 годов</t>
  </si>
  <si>
    <t xml:space="preserve">Ведомственная структура расходов бюджета Васильевского сельского поселения на 2024 год </t>
  </si>
  <si>
    <t xml:space="preserve">" О бюджектеВасильевского сельского поселения  на 2024 и </t>
  </si>
  <si>
    <t>на плановый период 2025 и 2026 годов"</t>
  </si>
  <si>
    <t xml:space="preserve">Ведомственная структура расходов бюджета сельского поселения на 2025-2026 годы </t>
  </si>
  <si>
    <t>2026 год                    (руб.)</t>
  </si>
  <si>
    <t xml:space="preserve">Источники внутреннего финансирования дефицита бюджета Васильевсого сельского поселения на 2024 год и на плановый период 2025 и 2026 годов
</t>
  </si>
  <si>
    <t>2026 год</t>
  </si>
  <si>
    <t>на 2024 год и плановый период 2025 -2026  годов»</t>
  </si>
  <si>
    <t>Распределение бюджетных ассигнований  бюджета Васильевского сельского поселения по разделам и подразделам классификации расходов бюджетов на 2024 год и на плановый период 2025 и 2026 годов</t>
  </si>
  <si>
    <t>2026 г.</t>
  </si>
  <si>
    <t>на 2024 год и на плановый период 2025 и 2026 годов »</t>
  </si>
  <si>
    <t>на 2024 год и на  плановый период 2025 и 2026 годов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</si>
  <si>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 доходов от долевого участия в организации, в виде девидентов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</si>
  <si>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Федераци,а также  доходов от долевого участия в организации, в виде девидентов</t>
  </si>
  <si>
    <t>0502</t>
  </si>
  <si>
    <t>Коммунальное хозяйство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</si>
  <si>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а также  доходов от долевого участия в организации, в виде девидентов</t>
  </si>
  <si>
    <t>Муниципальная программа "Дорожная деятельность и безопасность дорожного движения"</t>
  </si>
  <si>
    <t>07.0.00.00000</t>
  </si>
  <si>
    <t>Подпрограмма "Содержание и ремонт дорог"</t>
  </si>
  <si>
    <t>07.1.00.00000</t>
  </si>
  <si>
    <t>Обеспечение мероприятий по организации  содержанию и ремонту дорог</t>
  </si>
  <si>
    <t>07.1.01.10020</t>
  </si>
  <si>
    <r>
      <rPr>
        <sz val="10"/>
        <rFont val="Arial"/>
        <family val="2"/>
        <charset val="204"/>
      </rPr>
      <t>Обеспечение мероприятий по организации  содержанию и ремонту дорог (</t>
    </r>
    <r>
      <rPr>
        <i/>
        <sz val="10"/>
        <rFont val="Arial"/>
        <family val="2"/>
        <charset val="204"/>
      </rPr>
      <t>Закупка товаров, работ и услуг для государственных (муниципальных) нужд)</t>
    </r>
  </si>
  <si>
    <t>Национальная экономика</t>
  </si>
  <si>
    <t>0400</t>
  </si>
  <si>
    <t>Дорожное хозяйство (дорожные фонды)</t>
  </si>
  <si>
    <t>0409</t>
  </si>
  <si>
    <t>Обеспечение мероприятий по организации содержания и ремонту дорог</t>
  </si>
  <si>
    <r>
      <rPr>
        <sz val="10"/>
        <rFont val="Arial Cyr"/>
        <charset val="204"/>
      </rPr>
      <t>Обеспечение мероприятий по организации содержания и ремонту дорог</t>
    </r>
    <r>
      <rPr>
        <i/>
        <sz val="10"/>
        <rFont val="Arial Cyr"/>
        <charset val="204"/>
      </rPr>
      <t xml:space="preserve"> (Закупка товаров, работ и услуг для государственных (муниципальных) нужд)</t>
    </r>
  </si>
  <si>
    <t>НАЦИОНАЛЬНАЯ ЭКОНОМИКА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</si>
</sst>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_р_._-;\-* #,##0_р_._-;_-* &quot;-&quot;??_р_._-;_-@_-"/>
    <numFmt numFmtId="166" formatCode="#,##0.00_ ;\-#,##0.00\ "/>
    <numFmt numFmtId="167" formatCode="#,##0.00_р_."/>
  </numFmts>
  <fonts count="33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</font>
    <font>
      <sz val="13"/>
      <name val="Arial Cyr"/>
      <charset val="204"/>
    </font>
    <font>
      <i/>
      <sz val="1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4">
    <xf numFmtId="0" fontId="0" fillId="0" borderId="0"/>
    <xf numFmtId="0" fontId="6" fillId="0" borderId="0">
      <alignment vertical="center"/>
    </xf>
    <xf numFmtId="0" fontId="19" fillId="0" borderId="0">
      <alignment vertical="center"/>
    </xf>
    <xf numFmtId="43" fontId="1" fillId="0" borderId="0" applyFont="0" applyFill="0" applyBorder="0" applyAlignment="0" applyProtection="0"/>
  </cellStyleXfs>
  <cellXfs count="347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top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0" fontId="7" fillId="0" borderId="5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65" fontId="2" fillId="0" borderId="1" xfId="3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0" xfId="0" applyFont="1"/>
    <xf numFmtId="0" fontId="0" fillId="3" borderId="1" xfId="0" applyFill="1" applyBorder="1" applyAlignment="1">
      <alignment horizontal="left" wrapText="1"/>
    </xf>
    <xf numFmtId="0" fontId="5" fillId="3" borderId="1" xfId="0" applyFont="1" applyFill="1" applyBorder="1" applyAlignment="1">
      <alignment horizontal="center"/>
    </xf>
    <xf numFmtId="0" fontId="0" fillId="3" borderId="0" xfId="0" applyFill="1"/>
    <xf numFmtId="0" fontId="0" fillId="0" borderId="0" xfId="0" applyFill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2" borderId="1" xfId="0" applyNumberFormat="1" applyFont="1" applyFill="1" applyBorder="1" applyAlignment="1">
      <alignment horizontal="left" vertical="center" wrapText="1"/>
    </xf>
    <xf numFmtId="0" fontId="0" fillId="0" borderId="0" xfId="0" applyFont="1"/>
    <xf numFmtId="0" fontId="5" fillId="4" borderId="1" xfId="0" applyFont="1" applyFill="1" applyBorder="1" applyAlignment="1">
      <alignment horizontal="center"/>
    </xf>
    <xf numFmtId="0" fontId="3" fillId="0" borderId="0" xfId="0" applyFont="1"/>
    <xf numFmtId="0" fontId="3" fillId="4" borderId="1" xfId="0" applyNumberFormat="1" applyFont="1" applyFill="1" applyBorder="1" applyAlignment="1">
      <alignment horizontal="left" vertical="center" wrapText="1"/>
    </xf>
    <xf numFmtId="0" fontId="5" fillId="5" borderId="1" xfId="0" applyNumberFormat="1" applyFont="1" applyFill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0" fillId="4" borderId="0" xfId="0" applyFill="1"/>
    <xf numFmtId="0" fontId="0" fillId="5" borderId="0" xfId="0" applyFill="1"/>
    <xf numFmtId="0" fontId="3" fillId="4" borderId="0" xfId="0" applyFont="1" applyFill="1"/>
    <xf numFmtId="0" fontId="3" fillId="5" borderId="0" xfId="0" applyFont="1" applyFill="1" applyAlignment="1">
      <alignment wrapText="1"/>
    </xf>
    <xf numFmtId="0" fontId="3" fillId="5" borderId="0" xfId="0" applyFont="1" applyFill="1"/>
    <xf numFmtId="0" fontId="14" fillId="0" borderId="6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2" fontId="14" fillId="0" borderId="1" xfId="0" applyNumberFormat="1" applyFont="1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0" fontId="26" fillId="0" borderId="1" xfId="1" applyFont="1" applyBorder="1" applyAlignment="1">
      <alignment horizontal="left" vertical="top" wrapText="1" indent="1"/>
    </xf>
    <xf numFmtId="3" fontId="0" fillId="0" borderId="1" xfId="0" applyNumberFormat="1" applyFont="1" applyBorder="1" applyAlignment="1">
      <alignment vertical="center"/>
    </xf>
    <xf numFmtId="0" fontId="16" fillId="0" borderId="1" xfId="1" applyFont="1" applyBorder="1" applyAlignment="1">
      <alignment horizontal="justify" vertical="top" wrapText="1"/>
    </xf>
    <xf numFmtId="0" fontId="16" fillId="0" borderId="1" xfId="1" applyFont="1" applyBorder="1" applyAlignment="1">
      <alignment vertical="center" wrapText="1"/>
    </xf>
    <xf numFmtId="0" fontId="13" fillId="0" borderId="1" xfId="1" applyFont="1" applyBorder="1" applyAlignment="1">
      <alignment horizontal="justify" vertical="top" wrapText="1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19" fillId="0" borderId="0" xfId="2">
      <alignment vertical="center"/>
    </xf>
    <xf numFmtId="0" fontId="14" fillId="0" borderId="0" xfId="2" applyFont="1" applyAlignment="1">
      <alignment horizontal="right" vertical="center"/>
    </xf>
    <xf numFmtId="0" fontId="27" fillId="0" borderId="1" xfId="2" applyFont="1" applyBorder="1" applyAlignment="1">
      <alignment horizontal="center" vertical="top" wrapText="1"/>
    </xf>
    <xf numFmtId="0" fontId="27" fillId="0" borderId="1" xfId="2" applyFont="1" applyBorder="1" applyAlignment="1">
      <alignment horizontal="justify" vertical="top" wrapText="1"/>
    </xf>
    <xf numFmtId="0" fontId="28" fillId="0" borderId="1" xfId="2" applyFont="1" applyBorder="1" applyAlignment="1">
      <alignment horizontal="center" vertical="top" wrapText="1"/>
    </xf>
    <xf numFmtId="0" fontId="16" fillId="0" borderId="1" xfId="2" applyFont="1" applyBorder="1" applyAlignment="1">
      <alignment horizontal="center" vertical="top" wrapText="1"/>
    </xf>
    <xf numFmtId="0" fontId="16" fillId="0" borderId="1" xfId="2" applyFont="1" applyBorder="1" applyAlignment="1">
      <alignment horizontal="justify" vertical="top" wrapText="1"/>
    </xf>
    <xf numFmtId="0" fontId="15" fillId="0" borderId="1" xfId="2" applyFont="1" applyBorder="1" applyAlignment="1">
      <alignment horizontal="center" vertical="top" wrapText="1"/>
    </xf>
    <xf numFmtId="0" fontId="28" fillId="0" borderId="2" xfId="2" applyFont="1" applyBorder="1" applyAlignment="1">
      <alignment horizontal="center" vertical="center" wrapText="1"/>
    </xf>
    <xf numFmtId="0" fontId="28" fillId="0" borderId="1" xfId="2" applyFont="1" applyBorder="1" applyAlignment="1">
      <alignment horizontal="center" vertical="center" wrapText="1"/>
    </xf>
    <xf numFmtId="0" fontId="4" fillId="0" borderId="0" xfId="0" applyFont="1" applyFill="1"/>
    <xf numFmtId="0" fontId="3" fillId="0" borderId="0" xfId="0" applyFont="1" applyFill="1"/>
    <xf numFmtId="0" fontId="0" fillId="0" borderId="0" xfId="0" applyFont="1" applyFill="1"/>
    <xf numFmtId="0" fontId="16" fillId="0" borderId="4" xfId="0" applyFont="1" applyBorder="1" applyAlignment="1">
      <alignment vertical="center" wrapText="1"/>
    </xf>
    <xf numFmtId="0" fontId="16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justify" vertical="center" wrapText="1"/>
    </xf>
    <xf numFmtId="0" fontId="13" fillId="0" borderId="7" xfId="0" applyFont="1" applyBorder="1" applyAlignment="1">
      <alignment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justify" vertical="center"/>
    </xf>
    <xf numFmtId="49" fontId="16" fillId="0" borderId="8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2" fontId="13" fillId="0" borderId="7" xfId="0" applyNumberFormat="1" applyFont="1" applyBorder="1" applyAlignment="1">
      <alignment horizontal="center" vertical="center"/>
    </xf>
    <xf numFmtId="2" fontId="16" fillId="0" borderId="7" xfId="0" applyNumberFormat="1" applyFont="1" applyBorder="1" applyAlignment="1">
      <alignment horizontal="center" vertical="center"/>
    </xf>
    <xf numFmtId="0" fontId="29" fillId="0" borderId="9" xfId="0" applyFont="1" applyBorder="1" applyAlignment="1">
      <alignment vertical="center"/>
    </xf>
    <xf numFmtId="167" fontId="13" fillId="0" borderId="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22" fillId="0" borderId="1" xfId="0" applyFont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4" fillId="0" borderId="0" xfId="0" applyFont="1"/>
    <xf numFmtId="0" fontId="23" fillId="0" borderId="0" xfId="0" applyFont="1"/>
    <xf numFmtId="0" fontId="28" fillId="0" borderId="0" xfId="0" applyFont="1" applyAlignment="1">
      <alignment horizontal="right" vertical="center"/>
    </xf>
    <xf numFmtId="0" fontId="30" fillId="0" borderId="6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17" fillId="0" borderId="3" xfId="0" applyFont="1" applyBorder="1" applyAlignment="1">
      <alignment vertical="center" wrapText="1"/>
    </xf>
    <xf numFmtId="0" fontId="4" fillId="6" borderId="1" xfId="0" applyNumberFormat="1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/>
    </xf>
    <xf numFmtId="164" fontId="0" fillId="0" borderId="0" xfId="0" applyNumberFormat="1"/>
    <xf numFmtId="0" fontId="13" fillId="5" borderId="1" xfId="1" applyFont="1" applyFill="1" applyBorder="1" applyAlignment="1">
      <alignment horizontal="justify" vertical="top" wrapText="1"/>
    </xf>
    <xf numFmtId="0" fontId="16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13" fillId="0" borderId="1" xfId="0" applyFont="1" applyBorder="1" applyAlignment="1">
      <alignment vertical="center"/>
    </xf>
    <xf numFmtId="2" fontId="29" fillId="0" borderId="9" xfId="0" applyNumberFormat="1" applyFont="1" applyBorder="1" applyAlignment="1">
      <alignment vertical="center"/>
    </xf>
    <xf numFmtId="2" fontId="3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4" fillId="0" borderId="1" xfId="3" applyNumberFormat="1" applyFont="1" applyBorder="1" applyAlignment="1">
      <alignment vertical="center"/>
    </xf>
    <xf numFmtId="2" fontId="3" fillId="3" borderId="1" xfId="3" applyNumberFormat="1" applyFont="1" applyFill="1" applyBorder="1" applyAlignment="1">
      <alignment horizontal="center" vertical="center"/>
    </xf>
    <xf numFmtId="2" fontId="5" fillId="0" borderId="1" xfId="3" applyNumberFormat="1" applyFont="1" applyBorder="1" applyAlignment="1">
      <alignment horizontal="center" vertical="center"/>
    </xf>
    <xf numFmtId="2" fontId="4" fillId="0" borderId="1" xfId="3" applyNumberFormat="1" applyFont="1" applyBorder="1" applyAlignment="1">
      <alignment horizontal="center" vertical="center"/>
    </xf>
    <xf numFmtId="2" fontId="10" fillId="0" borderId="1" xfId="3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2" fontId="0" fillId="0" borderId="0" xfId="0" applyNumberFormat="1"/>
    <xf numFmtId="2" fontId="12" fillId="0" borderId="1" xfId="3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3" borderId="1" xfId="3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2" fontId="3" fillId="6" borderId="1" xfId="3" applyNumberFormat="1" applyFont="1" applyFill="1" applyBorder="1" applyAlignment="1">
      <alignment vertical="center"/>
    </xf>
    <xf numFmtId="2" fontId="0" fillId="3" borderId="1" xfId="3" applyNumberFormat="1" applyFont="1" applyFill="1" applyBorder="1" applyAlignment="1">
      <alignment vertical="center"/>
    </xf>
    <xf numFmtId="2" fontId="0" fillId="0" borderId="1" xfId="3" applyNumberFormat="1" applyFont="1" applyBorder="1" applyAlignment="1">
      <alignment vertical="center"/>
    </xf>
    <xf numFmtId="2" fontId="4" fillId="6" borderId="1" xfId="3" applyNumberFormat="1" applyFont="1" applyFill="1" applyBorder="1" applyAlignment="1">
      <alignment vertical="center"/>
    </xf>
    <xf numFmtId="2" fontId="12" fillId="4" borderId="1" xfId="3" applyNumberFormat="1" applyFont="1" applyFill="1" applyBorder="1" applyAlignment="1">
      <alignment vertical="center"/>
    </xf>
    <xf numFmtId="2" fontId="4" fillId="4" borderId="1" xfId="3" applyNumberFormat="1" applyFont="1" applyFill="1" applyBorder="1" applyAlignment="1">
      <alignment vertical="center"/>
    </xf>
    <xf numFmtId="2" fontId="3" fillId="4" borderId="1" xfId="3" applyNumberFormat="1" applyFont="1" applyFill="1" applyBorder="1" applyAlignment="1">
      <alignment vertical="center" wrapText="1"/>
    </xf>
    <xf numFmtId="2" fontId="0" fillId="0" borderId="1" xfId="3" applyNumberFormat="1" applyFont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2" fontId="16" fillId="0" borderId="1" xfId="2" applyNumberFormat="1" applyFont="1" applyBorder="1" applyAlignment="1">
      <alignment horizontal="center" vertical="top" wrapText="1"/>
    </xf>
    <xf numFmtId="2" fontId="16" fillId="0" borderId="1" xfId="0" applyNumberFormat="1" applyFont="1" applyBorder="1" applyAlignment="1">
      <alignment horizontal="center" vertical="top"/>
    </xf>
    <xf numFmtId="0" fontId="8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 wrapText="1"/>
    </xf>
    <xf numFmtId="2" fontId="12" fillId="4" borderId="1" xfId="3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2" fontId="3" fillId="4" borderId="1" xfId="3" applyNumberFormat="1" applyFont="1" applyFill="1" applyBorder="1" applyAlignment="1">
      <alignment horizontal="right" vertical="center" wrapText="1"/>
    </xf>
    <xf numFmtId="2" fontId="0" fillId="0" borderId="1" xfId="3" applyNumberFormat="1" applyFont="1" applyBorder="1" applyAlignment="1">
      <alignment wrapText="1"/>
    </xf>
    <xf numFmtId="0" fontId="0" fillId="5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left" vertical="center" wrapText="1"/>
    </xf>
    <xf numFmtId="2" fontId="12" fillId="5" borderId="1" xfId="3" applyNumberFormat="1" applyFont="1" applyFill="1" applyBorder="1" applyAlignment="1">
      <alignment vertical="center"/>
    </xf>
    <xf numFmtId="2" fontId="5" fillId="4" borderId="1" xfId="3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right" vertical="center"/>
    </xf>
    <xf numFmtId="0" fontId="4" fillId="6" borderId="1" xfId="0" applyFont="1" applyFill="1" applyBorder="1" applyAlignment="1">
      <alignment horizontal="right" vertical="center"/>
    </xf>
    <xf numFmtId="2" fontId="3" fillId="6" borderId="1" xfId="3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/>
    <xf numFmtId="0" fontId="0" fillId="4" borderId="1" xfId="0" applyFill="1" applyBorder="1" applyAlignment="1"/>
    <xf numFmtId="2" fontId="3" fillId="4" borderId="1" xfId="3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166" fontId="3" fillId="4" borderId="1" xfId="0" applyNumberFormat="1" applyFont="1" applyFill="1" applyBorder="1" applyAlignment="1">
      <alignment horizontal="right" vertical="center" wrapText="1"/>
    </xf>
    <xf numFmtId="166" fontId="3" fillId="0" borderId="1" xfId="3" applyNumberFormat="1" applyFont="1" applyBorder="1" applyAlignment="1">
      <alignment horizontal="right" vertical="center"/>
    </xf>
    <xf numFmtId="166" fontId="0" fillId="0" borderId="1" xfId="3" applyNumberFormat="1" applyFont="1" applyBorder="1" applyAlignment="1">
      <alignment horizontal="right" vertical="center"/>
    </xf>
    <xf numFmtId="166" fontId="12" fillId="0" borderId="1" xfId="3" applyNumberFormat="1" applyFont="1" applyBorder="1" applyAlignment="1">
      <alignment horizontal="right" vertical="center"/>
    </xf>
    <xf numFmtId="166" fontId="3" fillId="4" borderId="1" xfId="3" applyNumberFormat="1" applyFont="1" applyFill="1" applyBorder="1" applyAlignment="1">
      <alignment horizontal="right" vertical="center"/>
    </xf>
    <xf numFmtId="166" fontId="0" fillId="0" borderId="1" xfId="3" applyNumberFormat="1" applyFont="1" applyBorder="1" applyAlignment="1">
      <alignment horizontal="right" vertical="center" wrapText="1"/>
    </xf>
    <xf numFmtId="166" fontId="1" fillId="0" borderId="1" xfId="3" applyNumberFormat="1" applyBorder="1" applyAlignment="1">
      <alignment horizontal="right" vertical="center"/>
    </xf>
    <xf numFmtId="166" fontId="1" fillId="5" borderId="1" xfId="3" applyNumberFormat="1" applyFill="1" applyBorder="1" applyAlignment="1">
      <alignment horizontal="right" vertical="center"/>
    </xf>
    <xf numFmtId="166" fontId="4" fillId="0" borderId="1" xfId="3" applyNumberFormat="1" applyFont="1" applyBorder="1" applyAlignment="1">
      <alignment horizontal="right" vertical="center"/>
    </xf>
    <xf numFmtId="166" fontId="4" fillId="4" borderId="1" xfId="3" applyNumberFormat="1" applyFont="1" applyFill="1" applyBorder="1" applyAlignment="1">
      <alignment horizontal="right" vertical="center"/>
    </xf>
    <xf numFmtId="166" fontId="3" fillId="5" borderId="1" xfId="3" applyNumberFormat="1" applyFont="1" applyFill="1" applyBorder="1" applyAlignment="1">
      <alignment horizontal="right" vertical="center"/>
    </xf>
    <xf numFmtId="166" fontId="5" fillId="0" borderId="1" xfId="3" applyNumberFormat="1" applyFont="1" applyBorder="1" applyAlignment="1">
      <alignment horizontal="right" vertical="center"/>
    </xf>
    <xf numFmtId="166" fontId="1" fillId="4" borderId="1" xfId="3" applyNumberFormat="1" applyFill="1" applyBorder="1" applyAlignment="1">
      <alignment horizontal="right" vertical="center"/>
    </xf>
    <xf numFmtId="166" fontId="1" fillId="0" borderId="1" xfId="3" applyNumberFormat="1" applyBorder="1" applyAlignment="1">
      <alignment horizontal="right" vertical="center" wrapText="1"/>
    </xf>
    <xf numFmtId="166" fontId="12" fillId="5" borderId="1" xfId="3" applyNumberFormat="1" applyFont="1" applyFill="1" applyBorder="1" applyAlignment="1">
      <alignment horizontal="right" vertical="center"/>
    </xf>
    <xf numFmtId="166" fontId="3" fillId="4" borderId="1" xfId="0" applyNumberFormat="1" applyFont="1" applyFill="1" applyBorder="1" applyAlignment="1">
      <alignment horizontal="right" vertical="center"/>
    </xf>
    <xf numFmtId="49" fontId="6" fillId="5" borderId="1" xfId="0" applyNumberFormat="1" applyFon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3" fillId="0" borderId="1" xfId="3" applyNumberFormat="1" applyFont="1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3" fillId="4" borderId="1" xfId="3" applyNumberFormat="1" applyFont="1" applyFill="1" applyBorder="1" applyAlignment="1">
      <alignment vertical="center"/>
    </xf>
    <xf numFmtId="2" fontId="1" fillId="0" borderId="1" xfId="3" applyNumberFormat="1" applyBorder="1" applyAlignment="1">
      <alignment vertical="center"/>
    </xf>
    <xf numFmtId="2" fontId="1" fillId="5" borderId="1" xfId="3" applyNumberFormat="1" applyFill="1" applyBorder="1" applyAlignment="1">
      <alignment vertical="center"/>
    </xf>
    <xf numFmtId="2" fontId="5" fillId="0" borderId="1" xfId="3" applyNumberFormat="1" applyFont="1" applyBorder="1" applyAlignment="1">
      <alignment vertical="center"/>
    </xf>
    <xf numFmtId="2" fontId="3" fillId="4" borderId="1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8" fillId="0" borderId="1" xfId="1" applyFont="1" applyBorder="1" applyAlignment="1">
      <alignment horizontal="left" vertical="center" wrapText="1"/>
    </xf>
    <xf numFmtId="0" fontId="26" fillId="0" borderId="1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16" fillId="0" borderId="1" xfId="1" applyFont="1" applyBorder="1" applyAlignment="1">
      <alignment horizontal="justify" vertical="center" wrapText="1"/>
    </xf>
    <xf numFmtId="0" fontId="18" fillId="0" borderId="1" xfId="1" applyFont="1" applyBorder="1" applyAlignment="1">
      <alignment horizontal="justify" vertical="center" wrapText="1"/>
    </xf>
    <xf numFmtId="0" fontId="13" fillId="0" borderId="1" xfId="1" applyFont="1" applyBorder="1" applyAlignment="1">
      <alignment horizontal="justify" vertical="center" wrapText="1"/>
    </xf>
    <xf numFmtId="0" fontId="17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17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5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justify" vertical="top" wrapText="1"/>
    </xf>
    <xf numFmtId="0" fontId="17" fillId="3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30" fillId="0" borderId="1" xfId="1" applyFont="1" applyBorder="1" applyAlignment="1">
      <alignment horizontal="justify" vertical="top" wrapText="1"/>
    </xf>
    <xf numFmtId="0" fontId="31" fillId="0" borderId="1" xfId="1" applyFont="1" applyBorder="1" applyAlignment="1">
      <alignment horizontal="justify" vertical="top" wrapText="1"/>
    </xf>
    <xf numFmtId="0" fontId="25" fillId="0" borderId="3" xfId="0" applyFont="1" applyBorder="1" applyAlignment="1">
      <alignment vertical="center" wrapText="1"/>
    </xf>
    <xf numFmtId="0" fontId="25" fillId="5" borderId="1" xfId="0" applyFont="1" applyFill="1" applyBorder="1" applyAlignment="1">
      <alignment vertical="center" wrapText="1"/>
    </xf>
    <xf numFmtId="2" fontId="10" fillId="4" borderId="1" xfId="3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vertical="center" wrapText="1"/>
    </xf>
    <xf numFmtId="0" fontId="0" fillId="7" borderId="1" xfId="0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2" fontId="12" fillId="7" borderId="1" xfId="3" applyNumberFormat="1" applyFont="1" applyFill="1" applyBorder="1" applyAlignment="1">
      <alignment vertical="center" wrapText="1"/>
    </xf>
    <xf numFmtId="0" fontId="0" fillId="8" borderId="1" xfId="0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 wrapText="1"/>
    </xf>
    <xf numFmtId="49" fontId="0" fillId="8" borderId="1" xfId="0" applyNumberForma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2" fontId="1" fillId="8" borderId="1" xfId="3" applyNumberFormat="1" applyFill="1" applyBorder="1" applyAlignment="1">
      <alignment vertical="center"/>
    </xf>
    <xf numFmtId="0" fontId="18" fillId="5" borderId="1" xfId="1" applyFont="1" applyFill="1" applyBorder="1" applyAlignment="1">
      <alignment horizontal="justify" vertical="top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0" fillId="4" borderId="12" xfId="0" applyFont="1" applyFill="1" applyBorder="1" applyAlignment="1">
      <alignment horizontal="left"/>
    </xf>
    <xf numFmtId="0" fontId="10" fillId="4" borderId="13" xfId="0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8" fillId="0" borderId="12" xfId="2" applyFont="1" applyBorder="1" applyAlignment="1">
      <alignment horizontal="center" vertical="center" wrapText="1"/>
    </xf>
    <xf numFmtId="0" fontId="28" fillId="0" borderId="13" xfId="2" applyFont="1" applyBorder="1" applyAlignment="1">
      <alignment horizontal="center" vertical="center" wrapText="1"/>
    </xf>
    <xf numFmtId="0" fontId="28" fillId="0" borderId="2" xfId="2" applyFont="1" applyBorder="1" applyAlignment="1">
      <alignment horizontal="center" vertical="center" wrapText="1"/>
    </xf>
    <xf numFmtId="0" fontId="28" fillId="0" borderId="5" xfId="2" applyFont="1" applyBorder="1" applyAlignment="1">
      <alignment horizontal="center" vertical="center" wrapText="1"/>
    </xf>
    <xf numFmtId="0" fontId="28" fillId="0" borderId="10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4" fillId="0" borderId="0" xfId="2" applyFont="1" applyAlignment="1">
      <alignment horizontal="right" vertical="center"/>
    </xf>
    <xf numFmtId="0" fontId="13" fillId="0" borderId="17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2" fontId="14" fillId="0" borderId="1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6" fillId="0" borderId="1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6" fillId="0" borderId="2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/>
    </xf>
    <xf numFmtId="0" fontId="13" fillId="4" borderId="1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6" fontId="3" fillId="0" borderId="1" xfId="3" applyNumberFormat="1" applyFont="1" applyFill="1" applyBorder="1" applyAlignment="1">
      <alignment horizontal="right" vertical="center"/>
    </xf>
    <xf numFmtId="0" fontId="13" fillId="4" borderId="0" xfId="0" applyFont="1" applyFill="1" applyAlignment="1">
      <alignment vertical="center"/>
    </xf>
    <xf numFmtId="2" fontId="1" fillId="0" borderId="1" xfId="3" applyNumberFormat="1" applyFont="1" applyBorder="1" applyAlignment="1">
      <alignment vertical="center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16" workbookViewId="0">
      <selection activeCell="A8" sqref="A8:C8"/>
    </sheetView>
  </sheetViews>
  <sheetFormatPr defaultRowHeight="12.75" x14ac:dyDescent="0.2"/>
  <cols>
    <col min="1" max="1" width="46" customWidth="1"/>
    <col min="2" max="2" width="41" customWidth="1"/>
    <col min="3" max="3" width="0.140625" customWidth="1"/>
    <col min="4" max="4" width="26.140625" customWidth="1"/>
  </cols>
  <sheetData>
    <row r="1" spans="1:4" ht="15" x14ac:dyDescent="0.2">
      <c r="A1" s="111"/>
      <c r="D1" s="111" t="s">
        <v>399</v>
      </c>
    </row>
    <row r="2" spans="1:4" ht="15" x14ac:dyDescent="0.2">
      <c r="A2" s="111"/>
      <c r="D2" s="111" t="s">
        <v>412</v>
      </c>
    </row>
    <row r="3" spans="1:4" ht="15" x14ac:dyDescent="0.2">
      <c r="A3" s="111"/>
      <c r="D3" s="111" t="s">
        <v>400</v>
      </c>
    </row>
    <row r="4" spans="1:4" ht="15" x14ac:dyDescent="0.2">
      <c r="A4" s="111"/>
      <c r="B4" s="291" t="s">
        <v>250</v>
      </c>
      <c r="C4" s="291"/>
      <c r="D4" s="291"/>
    </row>
    <row r="5" spans="1:4" x14ac:dyDescent="0.2">
      <c r="B5" s="291" t="s">
        <v>469</v>
      </c>
      <c r="C5" s="291"/>
      <c r="D5" s="291"/>
    </row>
    <row r="6" spans="1:4" ht="16.5" x14ac:dyDescent="0.25">
      <c r="A6" s="103"/>
    </row>
    <row r="7" spans="1:4" ht="37.5" customHeight="1" x14ac:dyDescent="0.2"/>
    <row r="8" spans="1:4" ht="47.25" customHeight="1" thickBot="1" x14ac:dyDescent="0.25">
      <c r="A8" s="290" t="s">
        <v>472</v>
      </c>
      <c r="B8" s="290"/>
      <c r="C8" s="290"/>
    </row>
    <row r="9" spans="1:4" ht="33.75" hidden="1" customHeight="1" x14ac:dyDescent="0.25">
      <c r="A9" s="104"/>
      <c r="B9" s="104"/>
      <c r="C9" s="105" t="s">
        <v>401</v>
      </c>
    </row>
    <row r="10" spans="1:4" ht="142.5" customHeight="1" thickBot="1" x14ac:dyDescent="0.25">
      <c r="A10" s="106" t="s">
        <v>310</v>
      </c>
      <c r="B10" s="107" t="s">
        <v>402</v>
      </c>
      <c r="C10" s="107" t="s">
        <v>403</v>
      </c>
      <c r="D10" s="107" t="s">
        <v>403</v>
      </c>
    </row>
    <row r="11" spans="1:4" ht="15.75" thickBot="1" x14ac:dyDescent="0.25">
      <c r="A11" s="108">
        <v>1</v>
      </c>
      <c r="B11" s="109">
        <v>2</v>
      </c>
      <c r="C11" s="109">
        <v>3</v>
      </c>
      <c r="D11" s="109">
        <v>2</v>
      </c>
    </row>
    <row r="12" spans="1:4" ht="45.75" thickBot="1" x14ac:dyDescent="0.25">
      <c r="A12" s="110" t="s">
        <v>414</v>
      </c>
      <c r="B12" s="109" t="s">
        <v>413</v>
      </c>
      <c r="C12" s="109">
        <v>100</v>
      </c>
      <c r="D12" s="109">
        <v>100</v>
      </c>
    </row>
    <row r="13" spans="1:4" ht="30.75" thickBot="1" x14ac:dyDescent="0.25">
      <c r="A13" s="110" t="s">
        <v>404</v>
      </c>
      <c r="B13" s="109" t="s">
        <v>405</v>
      </c>
      <c r="C13" s="109">
        <v>100</v>
      </c>
      <c r="D13" s="109">
        <v>100</v>
      </c>
    </row>
    <row r="14" spans="1:4" ht="30.75" thickBot="1" x14ac:dyDescent="0.25">
      <c r="A14" s="110" t="s">
        <v>406</v>
      </c>
      <c r="B14" s="109" t="s">
        <v>407</v>
      </c>
      <c r="C14" s="109">
        <v>100</v>
      </c>
      <c r="D14" s="109">
        <v>100</v>
      </c>
    </row>
    <row r="15" spans="1:4" ht="45.75" thickBot="1" x14ac:dyDescent="0.25">
      <c r="A15" s="110" t="s">
        <v>408</v>
      </c>
      <c r="B15" s="109" t="s">
        <v>409</v>
      </c>
      <c r="C15" s="109">
        <v>100</v>
      </c>
      <c r="D15" s="109">
        <v>100</v>
      </c>
    </row>
    <row r="16" spans="1:4" ht="120.75" thickBot="1" x14ac:dyDescent="0.25">
      <c r="A16" s="110" t="s">
        <v>410</v>
      </c>
      <c r="B16" s="109" t="s">
        <v>411</v>
      </c>
      <c r="C16" s="109">
        <v>100</v>
      </c>
      <c r="D16" s="109">
        <v>100</v>
      </c>
    </row>
    <row r="18" spans="1:1" ht="16.5" x14ac:dyDescent="0.25">
      <c r="A18" s="103"/>
    </row>
  </sheetData>
  <mergeCells count="3">
    <mergeCell ref="A8:C8"/>
    <mergeCell ref="B4:D4"/>
    <mergeCell ref="B5:D5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10" workbookViewId="0">
      <selection activeCell="F15" sqref="F15"/>
    </sheetView>
  </sheetViews>
  <sheetFormatPr defaultRowHeight="12.75" x14ac:dyDescent="0.2"/>
  <cols>
    <col min="1" max="1" width="34.85546875" customWidth="1"/>
    <col min="4" max="4" width="0.42578125" customWidth="1"/>
    <col min="5" max="5" width="14.7109375" customWidth="1"/>
    <col min="6" max="6" width="12.28515625" customWidth="1"/>
  </cols>
  <sheetData>
    <row r="1" spans="1:6" x14ac:dyDescent="0.2">
      <c r="A1" s="30"/>
      <c r="B1" s="30"/>
      <c r="C1" s="331" t="s">
        <v>153</v>
      </c>
      <c r="D1" s="331"/>
      <c r="E1" s="331"/>
      <c r="F1" s="331"/>
    </row>
    <row r="2" spans="1:6" x14ac:dyDescent="0.2">
      <c r="A2" s="30"/>
      <c r="B2" s="330" t="s">
        <v>206</v>
      </c>
      <c r="C2" s="330"/>
      <c r="D2" s="330"/>
      <c r="E2" s="330"/>
      <c r="F2" s="330"/>
    </row>
    <row r="3" spans="1:6" x14ac:dyDescent="0.2">
      <c r="A3" s="330" t="s">
        <v>207</v>
      </c>
      <c r="B3" s="330"/>
      <c r="C3" s="330"/>
      <c r="D3" s="330"/>
      <c r="E3" s="330"/>
      <c r="F3" s="330"/>
    </row>
    <row r="4" spans="1:6" x14ac:dyDescent="0.2">
      <c r="A4" s="330" t="s">
        <v>488</v>
      </c>
      <c r="B4" s="330"/>
      <c r="C4" s="330"/>
      <c r="D4" s="330"/>
      <c r="E4" s="330"/>
      <c r="F4" s="330"/>
    </row>
    <row r="5" spans="1:6" x14ac:dyDescent="0.2">
      <c r="A5" s="30"/>
      <c r="B5" s="30"/>
      <c r="C5" s="30"/>
      <c r="D5" s="30"/>
      <c r="E5" s="30"/>
      <c r="F5" s="30"/>
    </row>
    <row r="6" spans="1:6" ht="12.75" customHeight="1" x14ac:dyDescent="0.2"/>
    <row r="7" spans="1:6" ht="16.5" customHeight="1" x14ac:dyDescent="0.3">
      <c r="A7" s="333" t="s">
        <v>208</v>
      </c>
      <c r="B7" s="333"/>
      <c r="C7" s="333"/>
      <c r="D7" s="333"/>
      <c r="E7" s="333"/>
      <c r="F7" s="333"/>
    </row>
    <row r="8" spans="1:6" ht="15.75" customHeight="1" x14ac:dyDescent="0.3">
      <c r="A8" s="333" t="s">
        <v>198</v>
      </c>
      <c r="B8" s="333"/>
      <c r="C8" s="333"/>
      <c r="D8" s="333"/>
      <c r="E8" s="333"/>
      <c r="F8" s="333"/>
    </row>
    <row r="9" spans="1:6" ht="23.25" customHeight="1" x14ac:dyDescent="0.3">
      <c r="A9" s="333" t="s">
        <v>53</v>
      </c>
      <c r="B9" s="333"/>
      <c r="C9" s="333"/>
      <c r="D9" s="333"/>
      <c r="E9" s="333"/>
      <c r="F9" s="333"/>
    </row>
    <row r="10" spans="1:6" ht="18.75" x14ac:dyDescent="0.3">
      <c r="A10" s="333" t="s">
        <v>489</v>
      </c>
      <c r="B10" s="333"/>
      <c r="C10" s="333"/>
      <c r="D10" s="333"/>
      <c r="E10" s="333"/>
      <c r="F10" s="333"/>
    </row>
    <row r="12" spans="1:6" ht="42" customHeight="1" x14ac:dyDescent="0.2"/>
    <row r="13" spans="1:6" x14ac:dyDescent="0.2">
      <c r="A13" s="334" t="s">
        <v>199</v>
      </c>
      <c r="B13" s="332" t="s">
        <v>29</v>
      </c>
      <c r="C13" s="332"/>
      <c r="D13" s="332"/>
      <c r="E13" s="337" t="s">
        <v>29</v>
      </c>
      <c r="F13" s="337" t="s">
        <v>29</v>
      </c>
    </row>
    <row r="14" spans="1:6" ht="39.75" customHeight="1" x14ac:dyDescent="0.2">
      <c r="A14" s="335"/>
      <c r="B14" s="332"/>
      <c r="C14" s="332"/>
      <c r="D14" s="332"/>
      <c r="E14" s="337"/>
      <c r="F14" s="337"/>
    </row>
    <row r="15" spans="1:6" ht="15.75" x14ac:dyDescent="0.2">
      <c r="A15" s="336"/>
      <c r="B15" s="332" t="s">
        <v>390</v>
      </c>
      <c r="C15" s="332"/>
      <c r="D15" s="332"/>
      <c r="E15" s="53" t="s">
        <v>423</v>
      </c>
      <c r="F15" s="53" t="s">
        <v>484</v>
      </c>
    </row>
    <row r="16" spans="1:6" ht="63" x14ac:dyDescent="0.2">
      <c r="A16" s="54" t="s">
        <v>209</v>
      </c>
      <c r="B16" s="329">
        <v>0</v>
      </c>
      <c r="C16" s="329"/>
      <c r="D16" s="329"/>
      <c r="E16" s="55">
        <v>0</v>
      </c>
      <c r="F16" s="55">
        <v>0</v>
      </c>
    </row>
    <row r="17" spans="1:6" ht="16.5" customHeight="1" x14ac:dyDescent="0.2">
      <c r="A17" s="56" t="s">
        <v>200</v>
      </c>
      <c r="B17" s="329">
        <v>0</v>
      </c>
      <c r="C17" s="329"/>
      <c r="D17" s="329"/>
      <c r="E17" s="55">
        <v>0</v>
      </c>
      <c r="F17" s="55">
        <v>0</v>
      </c>
    </row>
    <row r="18" spans="1:6" ht="20.25" customHeight="1" x14ac:dyDescent="0.2">
      <c r="A18" s="56" t="s">
        <v>201</v>
      </c>
      <c r="B18" s="329">
        <v>0</v>
      </c>
      <c r="C18" s="329"/>
      <c r="D18" s="329"/>
      <c r="E18" s="55">
        <v>0</v>
      </c>
      <c r="F18" s="55">
        <v>0</v>
      </c>
    </row>
    <row r="19" spans="1:6" ht="31.5" x14ac:dyDescent="0.2">
      <c r="A19" s="54" t="s">
        <v>202</v>
      </c>
      <c r="B19" s="329">
        <v>0</v>
      </c>
      <c r="C19" s="329"/>
      <c r="D19" s="329"/>
      <c r="E19" s="55">
        <v>0</v>
      </c>
      <c r="F19" s="55">
        <v>0</v>
      </c>
    </row>
    <row r="20" spans="1:6" ht="15.75" x14ac:dyDescent="0.2">
      <c r="A20" s="56" t="s">
        <v>201</v>
      </c>
      <c r="B20" s="329">
        <v>0</v>
      </c>
      <c r="C20" s="329"/>
      <c r="D20" s="329"/>
      <c r="E20" s="55">
        <v>0</v>
      </c>
      <c r="F20" s="55">
        <v>0</v>
      </c>
    </row>
    <row r="21" spans="1:6" ht="31.5" x14ac:dyDescent="0.2">
      <c r="A21" s="54" t="s">
        <v>203</v>
      </c>
      <c r="B21" s="329">
        <v>0</v>
      </c>
      <c r="C21" s="329"/>
      <c r="D21" s="329"/>
      <c r="E21" s="55">
        <v>0</v>
      </c>
      <c r="F21" s="55">
        <v>0</v>
      </c>
    </row>
    <row r="22" spans="1:6" ht="15.75" x14ac:dyDescent="0.2">
      <c r="A22" s="56" t="s">
        <v>200</v>
      </c>
      <c r="B22" s="329">
        <v>0</v>
      </c>
      <c r="C22" s="329"/>
      <c r="D22" s="329"/>
      <c r="E22" s="55">
        <v>0</v>
      </c>
      <c r="F22" s="55">
        <v>0</v>
      </c>
    </row>
    <row r="23" spans="1:6" ht="15.75" x14ac:dyDescent="0.2">
      <c r="A23" s="56" t="s">
        <v>201</v>
      </c>
      <c r="B23" s="329">
        <v>0</v>
      </c>
      <c r="C23" s="329"/>
      <c r="D23" s="329"/>
      <c r="E23" s="55">
        <v>0</v>
      </c>
      <c r="F23" s="55">
        <v>0</v>
      </c>
    </row>
    <row r="24" spans="1:6" ht="47.25" x14ac:dyDescent="0.2">
      <c r="A24" s="54" t="s">
        <v>204</v>
      </c>
      <c r="B24" s="329">
        <v>0</v>
      </c>
      <c r="C24" s="329"/>
      <c r="D24" s="329"/>
      <c r="E24" s="55">
        <v>0</v>
      </c>
      <c r="F24" s="55">
        <v>0</v>
      </c>
    </row>
    <row r="25" spans="1:6" ht="47.25" x14ac:dyDescent="0.2">
      <c r="A25" s="56" t="s">
        <v>205</v>
      </c>
      <c r="B25" s="329">
        <v>0</v>
      </c>
      <c r="C25" s="329"/>
      <c r="D25" s="329"/>
      <c r="E25" s="55">
        <v>0</v>
      </c>
      <c r="F25" s="55">
        <v>0</v>
      </c>
    </row>
  </sheetData>
  <mergeCells count="23">
    <mergeCell ref="B18:D18"/>
    <mergeCell ref="A3:F3"/>
    <mergeCell ref="C1:F1"/>
    <mergeCell ref="B2:F2"/>
    <mergeCell ref="B15:D15"/>
    <mergeCell ref="B16:D16"/>
    <mergeCell ref="B17:D17"/>
    <mergeCell ref="A4:F4"/>
    <mergeCell ref="A7:F7"/>
    <mergeCell ref="A8:F8"/>
    <mergeCell ref="A9:F9"/>
    <mergeCell ref="A10:F10"/>
    <mergeCell ref="A13:A15"/>
    <mergeCell ref="B13:D14"/>
    <mergeCell ref="E13:E14"/>
    <mergeCell ref="F13:F14"/>
    <mergeCell ref="B25:D25"/>
    <mergeCell ref="B19:D19"/>
    <mergeCell ref="B20:D20"/>
    <mergeCell ref="B21:D21"/>
    <mergeCell ref="B22:D22"/>
    <mergeCell ref="B23:D23"/>
    <mergeCell ref="B24:D2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opLeftCell="A5" workbookViewId="0">
      <selection activeCell="C50" sqref="C50"/>
    </sheetView>
  </sheetViews>
  <sheetFormatPr defaultRowHeight="12.75" x14ac:dyDescent="0.2"/>
  <cols>
    <col min="1" max="1" width="24.28515625" customWidth="1"/>
    <col min="2" max="2" width="52" customWidth="1"/>
    <col min="3" max="3" width="15.7109375" bestFit="1" customWidth="1"/>
    <col min="4" max="4" width="14.85546875" customWidth="1"/>
  </cols>
  <sheetData>
    <row r="1" spans="1:4" x14ac:dyDescent="0.2">
      <c r="A1" s="2"/>
      <c r="B1" s="292" t="s">
        <v>1</v>
      </c>
      <c r="C1" s="292"/>
      <c r="D1" s="293"/>
    </row>
    <row r="2" spans="1:4" ht="14.25" customHeight="1" x14ac:dyDescent="0.2">
      <c r="A2" s="2"/>
      <c r="B2" s="291" t="s">
        <v>52</v>
      </c>
      <c r="C2" s="291"/>
      <c r="D2" s="291"/>
    </row>
    <row r="3" spans="1:4" x14ac:dyDescent="0.2">
      <c r="A3" s="2"/>
      <c r="B3" s="291" t="s">
        <v>53</v>
      </c>
      <c r="C3" s="291"/>
      <c r="D3" s="291"/>
    </row>
    <row r="4" spans="1:4" x14ac:dyDescent="0.2">
      <c r="A4" s="2"/>
      <c r="B4" s="291" t="s">
        <v>250</v>
      </c>
      <c r="C4" s="291"/>
      <c r="D4" s="291"/>
    </row>
    <row r="5" spans="1:4" x14ac:dyDescent="0.2">
      <c r="A5" s="2"/>
      <c r="B5" s="291" t="s">
        <v>469</v>
      </c>
      <c r="C5" s="291"/>
      <c r="D5" s="291"/>
    </row>
    <row r="6" spans="1:4" ht="11.25" customHeight="1" x14ac:dyDescent="0.2">
      <c r="A6" s="2"/>
      <c r="B6" s="296" t="s">
        <v>2</v>
      </c>
      <c r="C6" s="296"/>
    </row>
    <row r="7" spans="1:4" hidden="1" x14ac:dyDescent="0.2">
      <c r="A7" s="2"/>
      <c r="B7" s="1"/>
      <c r="C7" s="1"/>
    </row>
    <row r="8" spans="1:4" x14ac:dyDescent="0.2">
      <c r="A8" s="297" t="s">
        <v>195</v>
      </c>
      <c r="B8" s="297"/>
      <c r="C8" s="297"/>
    </row>
    <row r="9" spans="1:4" x14ac:dyDescent="0.2">
      <c r="A9" s="297" t="s">
        <v>468</v>
      </c>
      <c r="B9" s="297"/>
      <c r="C9" s="297"/>
    </row>
    <row r="10" spans="1:4" x14ac:dyDescent="0.2">
      <c r="A10" s="297"/>
      <c r="B10" s="297"/>
      <c r="C10" s="297"/>
    </row>
    <row r="11" spans="1:4" ht="18.75" customHeight="1" x14ac:dyDescent="0.2"/>
    <row r="12" spans="1:4" ht="24" x14ac:dyDescent="0.2">
      <c r="A12" s="7" t="s">
        <v>3</v>
      </c>
      <c r="B12" s="8" t="s">
        <v>4</v>
      </c>
      <c r="C12" s="7" t="s">
        <v>29</v>
      </c>
    </row>
    <row r="13" spans="1:4" x14ac:dyDescent="0.2">
      <c r="A13" s="9" t="s">
        <v>5</v>
      </c>
      <c r="B13" s="10" t="s">
        <v>21</v>
      </c>
      <c r="C13" s="124">
        <f>SUM(C14+C18+C21+C30+C33+C37)</f>
        <v>2065006.74</v>
      </c>
    </row>
    <row r="14" spans="1:4" x14ac:dyDescent="0.2">
      <c r="A14" s="11" t="s">
        <v>17</v>
      </c>
      <c r="B14" s="264" t="s">
        <v>6</v>
      </c>
      <c r="C14" s="121">
        <f>SUM(C15)</f>
        <v>546000</v>
      </c>
    </row>
    <row r="15" spans="1:4" x14ac:dyDescent="0.2">
      <c r="A15" s="38" t="s">
        <v>218</v>
      </c>
      <c r="B15" s="265" t="s">
        <v>7</v>
      </c>
      <c r="C15" s="122">
        <f>SUM(C16)</f>
        <v>546000</v>
      </c>
    </row>
    <row r="16" spans="1:4" ht="126" x14ac:dyDescent="0.2">
      <c r="A16" s="38" t="s">
        <v>307</v>
      </c>
      <c r="B16" s="57" t="s">
        <v>490</v>
      </c>
      <c r="C16" s="122">
        <f>SUM(C17)</f>
        <v>546000</v>
      </c>
    </row>
    <row r="17" spans="1:3" ht="126" x14ac:dyDescent="0.2">
      <c r="A17" s="38" t="s">
        <v>212</v>
      </c>
      <c r="B17" s="57" t="s">
        <v>491</v>
      </c>
      <c r="C17" s="122">
        <v>546000</v>
      </c>
    </row>
    <row r="18" spans="1:3" x14ac:dyDescent="0.2">
      <c r="A18" s="11" t="s">
        <v>57</v>
      </c>
      <c r="B18" s="266" t="s">
        <v>56</v>
      </c>
      <c r="C18" s="121">
        <f>SUM(C19)</f>
        <v>320000</v>
      </c>
    </row>
    <row r="19" spans="1:3" x14ac:dyDescent="0.2">
      <c r="A19" s="38" t="s">
        <v>217</v>
      </c>
      <c r="B19" s="267" t="s">
        <v>55</v>
      </c>
      <c r="C19" s="122">
        <f>SUM(C20)</f>
        <v>320000</v>
      </c>
    </row>
    <row r="20" spans="1:3" x14ac:dyDescent="0.2">
      <c r="A20" s="38" t="s">
        <v>213</v>
      </c>
      <c r="B20" s="268" t="s">
        <v>55</v>
      </c>
      <c r="C20" s="122">
        <v>320000</v>
      </c>
    </row>
    <row r="21" spans="1:3" x14ac:dyDescent="0.2">
      <c r="A21" s="11" t="s">
        <v>18</v>
      </c>
      <c r="B21" s="264" t="s">
        <v>8</v>
      </c>
      <c r="C21" s="121">
        <f>C22+C24</f>
        <v>915000</v>
      </c>
    </row>
    <row r="22" spans="1:3" x14ac:dyDescent="0.2">
      <c r="A22" s="58" t="s">
        <v>216</v>
      </c>
      <c r="B22" s="265" t="s">
        <v>9</v>
      </c>
      <c r="C22" s="122">
        <f>C23</f>
        <v>113000</v>
      </c>
    </row>
    <row r="23" spans="1:3" ht="39" customHeight="1" x14ac:dyDescent="0.2">
      <c r="A23" s="12" t="s">
        <v>10</v>
      </c>
      <c r="B23" s="269" t="s">
        <v>214</v>
      </c>
      <c r="C23" s="125">
        <v>113000</v>
      </c>
    </row>
    <row r="24" spans="1:3" x14ac:dyDescent="0.2">
      <c r="A24" s="38" t="s">
        <v>299</v>
      </c>
      <c r="B24" s="265" t="s">
        <v>11</v>
      </c>
      <c r="C24" s="122">
        <f>SUM(C27+C25)</f>
        <v>802000</v>
      </c>
    </row>
    <row r="25" spans="1:3" x14ac:dyDescent="0.2">
      <c r="A25" s="38" t="s">
        <v>219</v>
      </c>
      <c r="B25" s="265" t="s">
        <v>215</v>
      </c>
      <c r="C25" s="122">
        <f>SUM(C26)</f>
        <v>278000</v>
      </c>
    </row>
    <row r="26" spans="1:3" ht="38.25" customHeight="1" x14ac:dyDescent="0.2">
      <c r="A26" s="12" t="s">
        <v>31</v>
      </c>
      <c r="B26" s="268" t="s">
        <v>32</v>
      </c>
      <c r="C26" s="125">
        <v>278000</v>
      </c>
    </row>
    <row r="27" spans="1:3" x14ac:dyDescent="0.2">
      <c r="A27" s="38" t="s">
        <v>222</v>
      </c>
      <c r="B27" s="265" t="s">
        <v>221</v>
      </c>
      <c r="C27" s="122">
        <f>SUM(C28)</f>
        <v>524000</v>
      </c>
    </row>
    <row r="28" spans="1:3" ht="41.25" customHeight="1" x14ac:dyDescent="0.2">
      <c r="A28" s="12" t="s">
        <v>220</v>
      </c>
      <c r="B28" s="268" t="s">
        <v>33</v>
      </c>
      <c r="C28" s="125">
        <f>SUM(C29)</f>
        <v>524000</v>
      </c>
    </row>
    <row r="29" spans="1:3" ht="41.25" customHeight="1" x14ac:dyDescent="0.2">
      <c r="A29" s="12" t="s">
        <v>461</v>
      </c>
      <c r="B29" s="268" t="s">
        <v>33</v>
      </c>
      <c r="C29" s="125">
        <v>524000</v>
      </c>
    </row>
    <row r="30" spans="1:3" ht="17.25" customHeight="1" x14ac:dyDescent="0.2">
      <c r="A30" s="11" t="s">
        <v>224</v>
      </c>
      <c r="B30" s="266" t="s">
        <v>431</v>
      </c>
      <c r="C30" s="121">
        <f>SUM(C31)</f>
        <v>5000</v>
      </c>
    </row>
    <row r="31" spans="1:3" ht="41.25" customHeight="1" x14ac:dyDescent="0.2">
      <c r="A31" s="11" t="s">
        <v>225</v>
      </c>
      <c r="B31" s="266" t="s">
        <v>226</v>
      </c>
      <c r="C31" s="121">
        <f>SUM(C32)</f>
        <v>5000</v>
      </c>
    </row>
    <row r="32" spans="1:3" ht="71.25" customHeight="1" x14ac:dyDescent="0.2">
      <c r="A32" s="38" t="s">
        <v>58</v>
      </c>
      <c r="B32" s="170" t="s">
        <v>59</v>
      </c>
      <c r="C32" s="122">
        <v>5000</v>
      </c>
    </row>
    <row r="33" spans="1:3" ht="42" customHeight="1" x14ac:dyDescent="0.2">
      <c r="A33" s="12" t="s">
        <v>227</v>
      </c>
      <c r="B33" s="270" t="s">
        <v>228</v>
      </c>
      <c r="C33" s="126">
        <f>SUM(C34)</f>
        <v>120000</v>
      </c>
    </row>
    <row r="34" spans="1:3" ht="118.5" customHeight="1" x14ac:dyDescent="0.2">
      <c r="A34" s="12" t="s">
        <v>300</v>
      </c>
      <c r="B34" s="59" t="s">
        <v>229</v>
      </c>
      <c r="C34" s="125">
        <f>SUM(C35)</f>
        <v>120000</v>
      </c>
    </row>
    <row r="35" spans="1:3" ht="114.75" customHeight="1" x14ac:dyDescent="0.25">
      <c r="A35" s="12" t="s">
        <v>460</v>
      </c>
      <c r="B35" s="117" t="s">
        <v>427</v>
      </c>
      <c r="C35" s="125">
        <f>SUM(C36)</f>
        <v>120000</v>
      </c>
    </row>
    <row r="36" spans="1:3" ht="90" customHeight="1" x14ac:dyDescent="0.25">
      <c r="A36" s="12" t="s">
        <v>156</v>
      </c>
      <c r="B36" s="118" t="s">
        <v>426</v>
      </c>
      <c r="C36" s="125">
        <v>120000</v>
      </c>
    </row>
    <row r="37" spans="1:3" s="43" customFormat="1" ht="33" customHeight="1" x14ac:dyDescent="0.2">
      <c r="A37" s="95" t="s">
        <v>303</v>
      </c>
      <c r="B37" s="96" t="s">
        <v>301</v>
      </c>
      <c r="C37" s="126">
        <f>SUM(C40+C38)</f>
        <v>159006.74</v>
      </c>
    </row>
    <row r="38" spans="1:3" ht="33.75" customHeight="1" x14ac:dyDescent="0.2">
      <c r="A38" s="95" t="s">
        <v>302</v>
      </c>
      <c r="B38" s="100" t="s">
        <v>304</v>
      </c>
      <c r="C38" s="126">
        <f>SUM(C39)</f>
        <v>0</v>
      </c>
    </row>
    <row r="39" spans="1:3" ht="59.25" customHeight="1" x14ac:dyDescent="0.2">
      <c r="A39" s="19" t="s">
        <v>283</v>
      </c>
      <c r="B39" s="78" t="s">
        <v>178</v>
      </c>
      <c r="C39" s="125"/>
    </row>
    <row r="40" spans="1:3" ht="52.5" customHeight="1" x14ac:dyDescent="0.2">
      <c r="A40" s="95" t="s">
        <v>305</v>
      </c>
      <c r="B40" s="100" t="s">
        <v>306</v>
      </c>
      <c r="C40" s="121">
        <f>C41</f>
        <v>159006.74</v>
      </c>
    </row>
    <row r="41" spans="1:3" ht="59.25" customHeight="1" x14ac:dyDescent="0.2">
      <c r="A41" s="19" t="s">
        <v>188</v>
      </c>
      <c r="B41" s="78" t="s">
        <v>184</v>
      </c>
      <c r="C41" s="125">
        <v>159006.74</v>
      </c>
    </row>
    <row r="42" spans="1:3" ht="26.25" customHeight="1" x14ac:dyDescent="0.2">
      <c r="A42" s="9" t="s">
        <v>19</v>
      </c>
      <c r="B42" s="271" t="s">
        <v>12</v>
      </c>
      <c r="C42" s="124">
        <f>SUM(C43)</f>
        <v>8767089.1500000004</v>
      </c>
    </row>
    <row r="43" spans="1:3" s="43" customFormat="1" ht="42" customHeight="1" x14ac:dyDescent="0.2">
      <c r="A43" s="62" t="s">
        <v>20</v>
      </c>
      <c r="B43" s="272" t="s">
        <v>13</v>
      </c>
      <c r="C43" s="126">
        <f>C45+C47+C49+C52+C55</f>
        <v>8767089.1500000004</v>
      </c>
    </row>
    <row r="44" spans="1:3" ht="33.75" customHeight="1" x14ac:dyDescent="0.2">
      <c r="A44" s="20" t="s">
        <v>230</v>
      </c>
      <c r="B44" s="267" t="s">
        <v>231</v>
      </c>
      <c r="C44" s="125">
        <f>SUM(C45+C47)</f>
        <v>6479500</v>
      </c>
    </row>
    <row r="45" spans="1:3" s="43" customFormat="1" ht="30.75" customHeight="1" x14ac:dyDescent="0.2">
      <c r="A45" s="20" t="s">
        <v>232</v>
      </c>
      <c r="B45" s="267" t="s">
        <v>233</v>
      </c>
      <c r="C45" s="125">
        <f>SUM(C46)</f>
        <v>6479500</v>
      </c>
    </row>
    <row r="46" spans="1:3" ht="46.5" customHeight="1" x14ac:dyDescent="0.2">
      <c r="A46" s="20" t="s">
        <v>189</v>
      </c>
      <c r="B46" s="268" t="s">
        <v>234</v>
      </c>
      <c r="C46" s="125">
        <v>6479500</v>
      </c>
    </row>
    <row r="47" spans="1:3" ht="25.5" x14ac:dyDescent="0.2">
      <c r="A47" s="20" t="s">
        <v>235</v>
      </c>
      <c r="B47" s="267" t="s">
        <v>236</v>
      </c>
      <c r="C47" s="125">
        <f>SUM(C48)</f>
        <v>0</v>
      </c>
    </row>
    <row r="48" spans="1:3" ht="25.5" x14ac:dyDescent="0.2">
      <c r="A48" s="20" t="s">
        <v>190</v>
      </c>
      <c r="B48" s="268" t="s">
        <v>237</v>
      </c>
      <c r="C48" s="125"/>
    </row>
    <row r="49" spans="1:3" ht="42.75" x14ac:dyDescent="0.2">
      <c r="A49" s="63" t="s">
        <v>239</v>
      </c>
      <c r="B49" s="273" t="s">
        <v>238</v>
      </c>
      <c r="C49" s="126">
        <f>SUM(C50)</f>
        <v>0</v>
      </c>
    </row>
    <row r="50" spans="1:3" ht="25.5" x14ac:dyDescent="0.2">
      <c r="A50" s="17" t="s">
        <v>240</v>
      </c>
      <c r="B50" s="274" t="s">
        <v>241</v>
      </c>
      <c r="C50" s="125">
        <f>SUM(C51)</f>
        <v>0</v>
      </c>
    </row>
    <row r="51" spans="1:3" ht="25.5" x14ac:dyDescent="0.2">
      <c r="A51" s="17" t="s">
        <v>193</v>
      </c>
      <c r="B51" s="274" t="s">
        <v>157</v>
      </c>
      <c r="C51" s="125"/>
    </row>
    <row r="52" spans="1:3" ht="31.5" x14ac:dyDescent="0.2">
      <c r="A52" s="64" t="s">
        <v>243</v>
      </c>
      <c r="B52" s="61" t="s">
        <v>242</v>
      </c>
      <c r="C52" s="126">
        <f>SUM(C53)</f>
        <v>120600</v>
      </c>
    </row>
    <row r="53" spans="1:3" ht="78.75" x14ac:dyDescent="0.2">
      <c r="A53" s="64" t="s">
        <v>244</v>
      </c>
      <c r="B53" s="116" t="s">
        <v>420</v>
      </c>
      <c r="C53" s="126">
        <f>SUM(C54)</f>
        <v>120600</v>
      </c>
    </row>
    <row r="54" spans="1:3" ht="51" x14ac:dyDescent="0.2">
      <c r="A54" s="16" t="s">
        <v>191</v>
      </c>
      <c r="B54" s="276" t="s">
        <v>419</v>
      </c>
      <c r="C54" s="125">
        <v>120600</v>
      </c>
    </row>
    <row r="55" spans="1:3" ht="25.5" x14ac:dyDescent="0.2">
      <c r="A55" s="63" t="s">
        <v>245</v>
      </c>
      <c r="B55" s="112" t="s">
        <v>246</v>
      </c>
      <c r="C55" s="126">
        <f>SUM(C56)</f>
        <v>2166989.15</v>
      </c>
    </row>
    <row r="56" spans="1:3" ht="78.75" x14ac:dyDescent="0.2">
      <c r="A56" s="17" t="s">
        <v>247</v>
      </c>
      <c r="B56" s="60" t="s">
        <v>248</v>
      </c>
      <c r="C56" s="125">
        <f>SUM(C57)</f>
        <v>2166989.15</v>
      </c>
    </row>
    <row r="57" spans="1:3" ht="63.75" x14ac:dyDescent="0.2">
      <c r="A57" s="17" t="s">
        <v>192</v>
      </c>
      <c r="B57" s="275" t="s">
        <v>14</v>
      </c>
      <c r="C57" s="125">
        <v>2166989.15</v>
      </c>
    </row>
    <row r="58" spans="1:3" x14ac:dyDescent="0.2">
      <c r="A58" s="294" t="s">
        <v>15</v>
      </c>
      <c r="B58" s="295"/>
      <c r="C58" s="127">
        <f>SUM(C14+C18+C21+C30+C33+C37+C42)</f>
        <v>10832095.890000001</v>
      </c>
    </row>
  </sheetData>
  <mergeCells count="10">
    <mergeCell ref="B1:D1"/>
    <mergeCell ref="A58:B58"/>
    <mergeCell ref="B6:C6"/>
    <mergeCell ref="A8:C8"/>
    <mergeCell ref="A9:C9"/>
    <mergeCell ref="A10:C10"/>
    <mergeCell ref="B2:D2"/>
    <mergeCell ref="B3:D3"/>
    <mergeCell ref="B4:D4"/>
    <mergeCell ref="B5:D5"/>
  </mergeCells>
  <phoneticPr fontId="9" type="noConversion"/>
  <pageMargins left="0.78740157480314965" right="0.39370078740157483" top="0.78740157480314965" bottom="0.78740157480314965" header="0.51181102362204722" footer="0.51181102362204722"/>
  <pageSetup paperSize="9" scale="55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46" zoomScale="80" zoomScaleNormal="80" workbookViewId="0">
      <selection activeCell="F68" sqref="F68"/>
    </sheetView>
  </sheetViews>
  <sheetFormatPr defaultRowHeight="12.75" x14ac:dyDescent="0.2"/>
  <cols>
    <col min="1" max="1" width="26.140625" customWidth="1"/>
    <col min="2" max="2" width="48.140625" customWidth="1"/>
    <col min="3" max="3" width="15.5703125" customWidth="1"/>
    <col min="4" max="4" width="15.85546875" customWidth="1"/>
  </cols>
  <sheetData>
    <row r="1" spans="1:4" x14ac:dyDescent="0.2">
      <c r="A1" s="2"/>
      <c r="B1" s="296" t="s">
        <v>16</v>
      </c>
      <c r="C1" s="296"/>
      <c r="D1" s="296"/>
    </row>
    <row r="2" spans="1:4" x14ac:dyDescent="0.2">
      <c r="A2" s="2"/>
      <c r="B2" s="291" t="s">
        <v>52</v>
      </c>
      <c r="C2" s="291"/>
      <c r="D2" s="291"/>
    </row>
    <row r="3" spans="1:4" x14ac:dyDescent="0.2">
      <c r="A3" s="2"/>
      <c r="B3" s="291" t="s">
        <v>53</v>
      </c>
      <c r="C3" s="291"/>
      <c r="D3" s="291"/>
    </row>
    <row r="4" spans="1:4" x14ac:dyDescent="0.2">
      <c r="A4" s="2"/>
      <c r="B4" s="291" t="s">
        <v>250</v>
      </c>
      <c r="C4" s="291"/>
      <c r="D4" s="291"/>
    </row>
    <row r="5" spans="1:4" x14ac:dyDescent="0.2">
      <c r="A5" s="2"/>
      <c r="B5" s="291" t="s">
        <v>469</v>
      </c>
      <c r="C5" s="291"/>
      <c r="D5" s="291"/>
    </row>
    <row r="6" spans="1:4" x14ac:dyDescent="0.2">
      <c r="A6" s="2"/>
      <c r="B6" s="296" t="s">
        <v>2</v>
      </c>
      <c r="C6" s="296"/>
    </row>
    <row r="7" spans="1:4" x14ac:dyDescent="0.2">
      <c r="A7" s="2"/>
      <c r="B7" s="1"/>
      <c r="C7" s="1"/>
    </row>
    <row r="8" spans="1:4" x14ac:dyDescent="0.2">
      <c r="A8" s="297" t="s">
        <v>249</v>
      </c>
      <c r="B8" s="297"/>
      <c r="C8" s="297"/>
    </row>
    <row r="9" spans="1:4" ht="15.75" customHeight="1" x14ac:dyDescent="0.2">
      <c r="A9" s="300" t="s">
        <v>254</v>
      </c>
      <c r="B9" s="300"/>
      <c r="C9" s="300"/>
    </row>
    <row r="10" spans="1:4" x14ac:dyDescent="0.2">
      <c r="A10" s="300" t="s">
        <v>470</v>
      </c>
      <c r="B10" s="300"/>
      <c r="C10" s="300"/>
    </row>
    <row r="12" spans="1:4" ht="24" x14ac:dyDescent="0.2">
      <c r="A12" s="7" t="s">
        <v>3</v>
      </c>
      <c r="B12" s="8" t="s">
        <v>308</v>
      </c>
      <c r="C12" s="7" t="s">
        <v>421</v>
      </c>
      <c r="D12" s="29" t="s">
        <v>471</v>
      </c>
    </row>
    <row r="13" spans="1:4" x14ac:dyDescent="0.2">
      <c r="A13" s="9" t="s">
        <v>5</v>
      </c>
      <c r="B13" s="9" t="s">
        <v>21</v>
      </c>
      <c r="C13" s="124">
        <f>SUM(C14,C18,C21,C31,C34,C37)</f>
        <v>2135161</v>
      </c>
      <c r="D13" s="124">
        <f>SUM(D14,D18,D21,D31,D34,D37)</f>
        <v>2315161</v>
      </c>
    </row>
    <row r="14" spans="1:4" x14ac:dyDescent="0.2">
      <c r="A14" s="11" t="s">
        <v>17</v>
      </c>
      <c r="B14" s="11" t="s">
        <v>6</v>
      </c>
      <c r="C14" s="121">
        <f t="shared" ref="C14:D16" si="0">SUM(C15)</f>
        <v>516361</v>
      </c>
      <c r="D14" s="121">
        <f t="shared" si="0"/>
        <v>516361</v>
      </c>
    </row>
    <row r="15" spans="1:4" x14ac:dyDescent="0.2">
      <c r="A15" s="38" t="s">
        <v>218</v>
      </c>
      <c r="B15" s="257" t="s">
        <v>7</v>
      </c>
      <c r="C15" s="122">
        <f t="shared" si="0"/>
        <v>516361</v>
      </c>
      <c r="D15" s="122">
        <f t="shared" si="0"/>
        <v>516361</v>
      </c>
    </row>
    <row r="16" spans="1:4" ht="128.25" customHeight="1" x14ac:dyDescent="0.2">
      <c r="A16" s="38" t="s">
        <v>428</v>
      </c>
      <c r="B16" s="258" t="s">
        <v>494</v>
      </c>
      <c r="C16" s="122">
        <f t="shared" si="0"/>
        <v>516361</v>
      </c>
      <c r="D16" s="122">
        <f t="shared" si="0"/>
        <v>516361</v>
      </c>
    </row>
    <row r="17" spans="1:4" ht="147" customHeight="1" x14ac:dyDescent="0.2">
      <c r="A17" s="38" t="s">
        <v>212</v>
      </c>
      <c r="B17" s="259" t="s">
        <v>490</v>
      </c>
      <c r="C17" s="122">
        <v>516361</v>
      </c>
      <c r="D17" s="122">
        <v>516361</v>
      </c>
    </row>
    <row r="18" spans="1:4" ht="21.75" customHeight="1" x14ac:dyDescent="0.2">
      <c r="A18" s="11" t="s">
        <v>57</v>
      </c>
      <c r="B18" s="134" t="s">
        <v>56</v>
      </c>
      <c r="C18" s="121">
        <f>SUM(C19)</f>
        <v>125000</v>
      </c>
      <c r="D18" s="121">
        <f>SUM(D19)</f>
        <v>305000</v>
      </c>
    </row>
    <row r="19" spans="1:4" ht="18.75" customHeight="1" x14ac:dyDescent="0.2">
      <c r="A19" s="38" t="s">
        <v>217</v>
      </c>
      <c r="B19" s="135" t="s">
        <v>55</v>
      </c>
      <c r="C19" s="122">
        <f>SUM(C20)</f>
        <v>125000</v>
      </c>
      <c r="D19" s="122">
        <f>SUM(D20)</f>
        <v>305000</v>
      </c>
    </row>
    <row r="20" spans="1:4" ht="21" customHeight="1" x14ac:dyDescent="0.2">
      <c r="A20" s="38" t="s">
        <v>213</v>
      </c>
      <c r="B20" s="13" t="s">
        <v>55</v>
      </c>
      <c r="C20" s="122">
        <v>125000</v>
      </c>
      <c r="D20" s="122">
        <v>305000</v>
      </c>
    </row>
    <row r="21" spans="1:4" ht="24" customHeight="1" x14ac:dyDescent="0.2">
      <c r="A21" s="11" t="s">
        <v>18</v>
      </c>
      <c r="B21" s="11" t="s">
        <v>8</v>
      </c>
      <c r="C21" s="121">
        <f>C22+C24</f>
        <v>1111800</v>
      </c>
      <c r="D21" s="121">
        <f>D22+D24</f>
        <v>1111800</v>
      </c>
    </row>
    <row r="22" spans="1:4" ht="23.25" customHeight="1" x14ac:dyDescent="0.2">
      <c r="A22" s="58" t="s">
        <v>216</v>
      </c>
      <c r="B22" s="257" t="s">
        <v>9</v>
      </c>
      <c r="C22" s="122">
        <f>C23</f>
        <v>92800</v>
      </c>
      <c r="D22" s="122">
        <f>D23</f>
        <v>92800</v>
      </c>
    </row>
    <row r="23" spans="1:4" ht="54.75" customHeight="1" x14ac:dyDescent="0.2">
      <c r="A23" s="12" t="s">
        <v>10</v>
      </c>
      <c r="B23" s="13" t="s">
        <v>214</v>
      </c>
      <c r="C23" s="125">
        <v>92800</v>
      </c>
      <c r="D23" s="125">
        <v>92800</v>
      </c>
    </row>
    <row r="24" spans="1:4" ht="27.75" customHeight="1" x14ac:dyDescent="0.2">
      <c r="A24" s="38" t="s">
        <v>299</v>
      </c>
      <c r="B24" s="257" t="s">
        <v>11</v>
      </c>
      <c r="C24" s="122">
        <f>SUM(C25+C28)</f>
        <v>1019000</v>
      </c>
      <c r="D24" s="122">
        <f>SUM(D25+D28)</f>
        <v>1019000</v>
      </c>
    </row>
    <row r="25" spans="1:4" ht="20.25" customHeight="1" x14ac:dyDescent="0.2">
      <c r="A25" s="38" t="s">
        <v>219</v>
      </c>
      <c r="B25" s="38" t="s">
        <v>215</v>
      </c>
      <c r="C25" s="122">
        <f>SUM(C26)</f>
        <v>488000</v>
      </c>
      <c r="D25" s="122">
        <f>SUM(D26)</f>
        <v>488000</v>
      </c>
    </row>
    <row r="26" spans="1:4" ht="41.25" customHeight="1" x14ac:dyDescent="0.2">
      <c r="A26" s="38" t="s">
        <v>309</v>
      </c>
      <c r="B26" s="135" t="s">
        <v>32</v>
      </c>
      <c r="C26" s="125">
        <f>SUM(C27)</f>
        <v>488000</v>
      </c>
      <c r="D26" s="125">
        <f>SUM(D27)</f>
        <v>488000</v>
      </c>
    </row>
    <row r="27" spans="1:4" ht="39.75" customHeight="1" x14ac:dyDescent="0.2">
      <c r="A27" s="12" t="s">
        <v>31</v>
      </c>
      <c r="B27" s="13" t="s">
        <v>32</v>
      </c>
      <c r="C27" s="125">
        <v>488000</v>
      </c>
      <c r="D27" s="125">
        <v>488000</v>
      </c>
    </row>
    <row r="28" spans="1:4" ht="39" customHeight="1" x14ac:dyDescent="0.2">
      <c r="A28" s="38" t="s">
        <v>222</v>
      </c>
      <c r="B28" s="38" t="s">
        <v>221</v>
      </c>
      <c r="C28" s="122">
        <f>SUM(C29)</f>
        <v>531000</v>
      </c>
      <c r="D28" s="122">
        <f>SUM(D29)</f>
        <v>531000</v>
      </c>
    </row>
    <row r="29" spans="1:4" ht="48.75" customHeight="1" x14ac:dyDescent="0.2">
      <c r="A29" s="38" t="s">
        <v>220</v>
      </c>
      <c r="B29" s="135" t="s">
        <v>33</v>
      </c>
      <c r="C29" s="125">
        <f>SUM(C30)</f>
        <v>531000</v>
      </c>
      <c r="D29" s="125">
        <f>SUM(D30)</f>
        <v>531000</v>
      </c>
    </row>
    <row r="30" spans="1:4" ht="38.25" x14ac:dyDescent="0.2">
      <c r="A30" s="12" t="s">
        <v>177</v>
      </c>
      <c r="B30" s="13" t="s">
        <v>33</v>
      </c>
      <c r="C30" s="125">
        <v>531000</v>
      </c>
      <c r="D30" s="125">
        <v>531000</v>
      </c>
    </row>
    <row r="31" spans="1:4" ht="24.75" customHeight="1" x14ac:dyDescent="0.2">
      <c r="A31" s="11" t="s">
        <v>224</v>
      </c>
      <c r="B31" s="128" t="s">
        <v>223</v>
      </c>
      <c r="C31" s="121">
        <f>SUM(C32)</f>
        <v>5000</v>
      </c>
      <c r="D31" s="121">
        <f>SUM(D32)</f>
        <v>5000</v>
      </c>
    </row>
    <row r="32" spans="1:4" ht="63" customHeight="1" x14ac:dyDescent="0.2">
      <c r="A32" s="11" t="s">
        <v>225</v>
      </c>
      <c r="B32" s="134" t="s">
        <v>226</v>
      </c>
      <c r="C32" s="121">
        <f>SUM(C33)</f>
        <v>5000</v>
      </c>
      <c r="D32" s="121">
        <f>SUM(D33)</f>
        <v>5000</v>
      </c>
    </row>
    <row r="33" spans="1:4" ht="90.75" customHeight="1" x14ac:dyDescent="0.2">
      <c r="A33" s="38" t="s">
        <v>58</v>
      </c>
      <c r="B33" s="14" t="s">
        <v>59</v>
      </c>
      <c r="C33" s="122">
        <v>5000</v>
      </c>
      <c r="D33" s="122">
        <v>5000</v>
      </c>
    </row>
    <row r="34" spans="1:4" ht="38.25" x14ac:dyDescent="0.2">
      <c r="A34" s="11" t="s">
        <v>227</v>
      </c>
      <c r="B34" s="260" t="s">
        <v>228</v>
      </c>
      <c r="C34" s="126">
        <f>SUM(C35)</f>
        <v>235000</v>
      </c>
      <c r="D34" s="126">
        <f>SUM(D35)</f>
        <v>235000</v>
      </c>
    </row>
    <row r="35" spans="1:4" ht="141.75" x14ac:dyDescent="0.2">
      <c r="A35" s="38" t="s">
        <v>300</v>
      </c>
      <c r="B35" s="261" t="s">
        <v>229</v>
      </c>
      <c r="C35" s="125">
        <f>SUM(C36)</f>
        <v>235000</v>
      </c>
      <c r="D35" s="125">
        <f>SUM(D36)</f>
        <v>235000</v>
      </c>
    </row>
    <row r="36" spans="1:4" ht="110.25" x14ac:dyDescent="0.2">
      <c r="A36" s="12" t="s">
        <v>156</v>
      </c>
      <c r="B36" s="262" t="s">
        <v>49</v>
      </c>
      <c r="C36" s="125">
        <v>235000</v>
      </c>
      <c r="D36" s="125">
        <v>235000</v>
      </c>
    </row>
    <row r="37" spans="1:4" ht="31.5" x14ac:dyDescent="0.2">
      <c r="A37" s="95" t="s">
        <v>303</v>
      </c>
      <c r="B37" s="96" t="s">
        <v>301</v>
      </c>
      <c r="C37" s="126">
        <f>SUM(C38)</f>
        <v>142000</v>
      </c>
      <c r="D37" s="126">
        <f>SUM(D38)</f>
        <v>142000</v>
      </c>
    </row>
    <row r="38" spans="1:4" ht="21.75" customHeight="1" x14ac:dyDescent="0.2">
      <c r="A38" s="19" t="s">
        <v>305</v>
      </c>
      <c r="B38" s="119" t="s">
        <v>306</v>
      </c>
      <c r="C38" s="125">
        <f>SUM(C39)</f>
        <v>142000</v>
      </c>
      <c r="D38" s="125">
        <f>SUM(D39)</f>
        <v>142000</v>
      </c>
    </row>
    <row r="39" spans="1:4" ht="25.5" x14ac:dyDescent="0.2">
      <c r="A39" s="98" t="s">
        <v>188</v>
      </c>
      <c r="B39" s="97" t="s">
        <v>184</v>
      </c>
      <c r="C39" s="125">
        <v>142000</v>
      </c>
      <c r="D39" s="125">
        <v>142000</v>
      </c>
    </row>
    <row r="40" spans="1:4" x14ac:dyDescent="0.2">
      <c r="A40" s="9" t="s">
        <v>19</v>
      </c>
      <c r="B40" s="173" t="s">
        <v>12</v>
      </c>
      <c r="C40" s="132">
        <f>SUM(C41)</f>
        <v>8771289.1899999995</v>
      </c>
      <c r="D40" s="132">
        <f>SUM(D41)</f>
        <v>8497563.6999999993</v>
      </c>
    </row>
    <row r="41" spans="1:4" ht="38.25" x14ac:dyDescent="0.2">
      <c r="A41" s="62" t="s">
        <v>20</v>
      </c>
      <c r="B41" s="134" t="s">
        <v>13</v>
      </c>
      <c r="C41" s="126">
        <f>SUM(C42+C45+C48)</f>
        <v>8771289.1899999995</v>
      </c>
      <c r="D41" s="126">
        <f>SUM(D42+D45+D48)</f>
        <v>8497563.6999999993</v>
      </c>
    </row>
    <row r="42" spans="1:4" ht="33.75" customHeight="1" x14ac:dyDescent="0.2">
      <c r="A42" s="20" t="s">
        <v>230</v>
      </c>
      <c r="B42" s="135" t="s">
        <v>231</v>
      </c>
      <c r="C42" s="125">
        <f>SUM(C43)</f>
        <v>6479500</v>
      </c>
      <c r="D42" s="125">
        <f>SUM(D43)</f>
        <v>6478800</v>
      </c>
    </row>
    <row r="43" spans="1:4" ht="36" customHeight="1" x14ac:dyDescent="0.2">
      <c r="A43" s="20" t="s">
        <v>232</v>
      </c>
      <c r="B43" s="135" t="s">
        <v>233</v>
      </c>
      <c r="C43" s="125">
        <f>SUM(C44)</f>
        <v>6479500</v>
      </c>
      <c r="D43" s="125">
        <f>SUM(D44)</f>
        <v>6478800</v>
      </c>
    </row>
    <row r="44" spans="1:4" ht="33.75" customHeight="1" x14ac:dyDescent="0.2">
      <c r="A44" s="20" t="s">
        <v>189</v>
      </c>
      <c r="B44" s="13" t="s">
        <v>234</v>
      </c>
      <c r="C44" s="125">
        <v>6479500</v>
      </c>
      <c r="D44" s="125">
        <v>6478800</v>
      </c>
    </row>
    <row r="45" spans="1:4" ht="31.5" x14ac:dyDescent="0.2">
      <c r="A45" s="64" t="s">
        <v>243</v>
      </c>
      <c r="B45" s="263" t="s">
        <v>242</v>
      </c>
      <c r="C45" s="126">
        <f>SUM(C46)</f>
        <v>124800</v>
      </c>
      <c r="D45" s="126">
        <f>SUM(D46)</f>
        <v>124800</v>
      </c>
    </row>
    <row r="46" spans="1:4" ht="52.5" customHeight="1" x14ac:dyDescent="0.2">
      <c r="A46" s="64" t="s">
        <v>244</v>
      </c>
      <c r="B46" s="116" t="s">
        <v>420</v>
      </c>
      <c r="C46" s="126">
        <f>SUM(C47)</f>
        <v>124800</v>
      </c>
      <c r="D46" s="126">
        <f>SUM(D47)</f>
        <v>124800</v>
      </c>
    </row>
    <row r="47" spans="1:4" ht="81.75" customHeight="1" x14ac:dyDescent="0.2">
      <c r="A47" s="16" t="s">
        <v>191</v>
      </c>
      <c r="B47" s="288" t="s">
        <v>420</v>
      </c>
      <c r="C47" s="125">
        <v>124800</v>
      </c>
      <c r="D47" s="125">
        <v>124800</v>
      </c>
    </row>
    <row r="48" spans="1:4" x14ac:dyDescent="0.2">
      <c r="A48" s="210" t="s">
        <v>245</v>
      </c>
      <c r="B48" s="99" t="s">
        <v>246</v>
      </c>
      <c r="C48" s="121">
        <f>SUM(C49)</f>
        <v>2166989.19</v>
      </c>
      <c r="D48" s="121">
        <f>SUM(D49)</f>
        <v>1893963.7</v>
      </c>
    </row>
    <row r="49" spans="1:4" ht="85.5" customHeight="1" x14ac:dyDescent="0.2">
      <c r="A49" s="17" t="s">
        <v>247</v>
      </c>
      <c r="B49" s="60" t="s">
        <v>248</v>
      </c>
      <c r="C49" s="125">
        <f>SUM(C50)</f>
        <v>2166989.19</v>
      </c>
      <c r="D49" s="125">
        <f>SUM(D50)</f>
        <v>1893963.7</v>
      </c>
    </row>
    <row r="50" spans="1:4" ht="81.75" customHeight="1" x14ac:dyDescent="0.2">
      <c r="A50" s="17" t="s">
        <v>192</v>
      </c>
      <c r="B50" s="18" t="s">
        <v>14</v>
      </c>
      <c r="C50" s="125">
        <v>2166989.19</v>
      </c>
      <c r="D50" s="125">
        <v>1893963.7</v>
      </c>
    </row>
    <row r="51" spans="1:4" ht="15.75" customHeight="1" x14ac:dyDescent="0.2">
      <c r="A51" s="298" t="s">
        <v>15</v>
      </c>
      <c r="B51" s="299"/>
      <c r="C51" s="277">
        <f>C13+C40</f>
        <v>10906450.189999999</v>
      </c>
      <c r="D51" s="277">
        <f>D13+D40</f>
        <v>10812724.699999999</v>
      </c>
    </row>
    <row r="52" spans="1:4" x14ac:dyDescent="0.2">
      <c r="C52" s="133"/>
      <c r="D52" s="133"/>
    </row>
    <row r="53" spans="1:4" x14ac:dyDescent="0.2">
      <c r="C53" s="133"/>
      <c r="D53" s="133"/>
    </row>
    <row r="54" spans="1:4" x14ac:dyDescent="0.2">
      <c r="C54" s="133"/>
      <c r="D54" s="133"/>
    </row>
  </sheetData>
  <mergeCells count="10">
    <mergeCell ref="A51:B51"/>
    <mergeCell ref="B6:C6"/>
    <mergeCell ref="A8:C8"/>
    <mergeCell ref="A9:C9"/>
    <mergeCell ref="B1:D1"/>
    <mergeCell ref="B2:D2"/>
    <mergeCell ref="B3:D3"/>
    <mergeCell ref="B4:D4"/>
    <mergeCell ref="B5:D5"/>
    <mergeCell ref="A10:C10"/>
  </mergeCells>
  <phoneticPr fontId="9" type="noConversion"/>
  <pageMargins left="0.78740157480314965" right="0.39370078740157483" top="0.78740157480314965" bottom="0.78740157480314965" header="0.51181102362204722" footer="0.51181102362204722"/>
  <pageSetup paperSize="9" scale="70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C118"/>
  <sheetViews>
    <sheetView topLeftCell="A86" workbookViewId="0">
      <selection activeCell="D116" sqref="D116"/>
    </sheetView>
  </sheetViews>
  <sheetFormatPr defaultRowHeight="12.75" x14ac:dyDescent="0.2"/>
  <cols>
    <col min="1" max="1" width="46" customWidth="1"/>
    <col min="2" max="2" width="13.7109375" customWidth="1"/>
    <col min="3" max="3" width="9.28515625" customWidth="1"/>
    <col min="4" max="4" width="16.42578125" customWidth="1"/>
    <col min="5" max="5" width="18.85546875" customWidth="1"/>
    <col min="7" max="7" width="15.5703125" bestFit="1" customWidth="1"/>
    <col min="31" max="31" width="9.140625" style="37"/>
  </cols>
  <sheetData>
    <row r="2" spans="1:46" x14ac:dyDescent="0.2">
      <c r="D2" s="303" t="s">
        <v>25</v>
      </c>
      <c r="E2" s="303"/>
    </row>
    <row r="3" spans="1:46" x14ac:dyDescent="0.2">
      <c r="A3" s="301" t="s">
        <v>252</v>
      </c>
      <c r="B3" s="301"/>
      <c r="C3" s="301"/>
      <c r="D3" s="301"/>
      <c r="E3" s="302"/>
    </row>
    <row r="4" spans="1:46" x14ac:dyDescent="0.2">
      <c r="A4" s="302"/>
      <c r="B4" s="302"/>
      <c r="C4" s="302"/>
      <c r="D4" s="302"/>
      <c r="E4" s="302"/>
    </row>
    <row r="5" spans="1:46" ht="0.75" customHeight="1" x14ac:dyDescent="0.2">
      <c r="A5" s="302"/>
      <c r="B5" s="302"/>
      <c r="C5" s="302"/>
      <c r="D5" s="302"/>
      <c r="E5" s="302"/>
    </row>
    <row r="6" spans="1:46" ht="0.75" customHeight="1" x14ac:dyDescent="0.2">
      <c r="A6" s="302"/>
      <c r="B6" s="302"/>
      <c r="C6" s="302"/>
      <c r="D6" s="302"/>
      <c r="E6" s="302"/>
    </row>
    <row r="7" spans="1:46" ht="12.75" hidden="1" customHeight="1" x14ac:dyDescent="0.2">
      <c r="A7" s="302"/>
      <c r="B7" s="302"/>
      <c r="C7" s="302"/>
      <c r="D7" s="302"/>
      <c r="E7" s="302"/>
    </row>
    <row r="8" spans="1:46" x14ac:dyDescent="0.2">
      <c r="B8" s="303" t="s">
        <v>473</v>
      </c>
      <c r="C8" s="303"/>
      <c r="D8" s="303"/>
      <c r="E8" s="303"/>
    </row>
    <row r="9" spans="1:46" x14ac:dyDescent="0.2">
      <c r="B9" s="303"/>
      <c r="C9" s="303"/>
      <c r="D9" s="303"/>
      <c r="E9" s="303"/>
    </row>
    <row r="10" spans="1:46" ht="66.75" customHeight="1" x14ac:dyDescent="0.2">
      <c r="A10" s="300" t="s">
        <v>474</v>
      </c>
      <c r="B10" s="300"/>
      <c r="C10" s="300"/>
      <c r="D10" s="300"/>
    </row>
    <row r="13" spans="1:46" ht="2.25" customHeight="1" x14ac:dyDescent="0.2"/>
    <row r="14" spans="1:46" ht="50.25" customHeight="1" x14ac:dyDescent="0.2">
      <c r="A14" s="155" t="s">
        <v>0</v>
      </c>
      <c r="B14" s="136" t="s">
        <v>22</v>
      </c>
      <c r="C14" s="136" t="s">
        <v>23</v>
      </c>
      <c r="D14" s="136" t="s">
        <v>29</v>
      </c>
      <c r="AD14" s="37"/>
      <c r="AE14"/>
    </row>
    <row r="15" spans="1:46" ht="60" customHeight="1" x14ac:dyDescent="0.2">
      <c r="A15" s="161" t="s">
        <v>442</v>
      </c>
      <c r="B15" s="145" t="s">
        <v>34</v>
      </c>
      <c r="C15" s="146"/>
      <c r="D15" s="137">
        <f>D16</f>
        <v>114000</v>
      </c>
      <c r="AD15" s="37"/>
      <c r="AE15"/>
    </row>
    <row r="16" spans="1:46" s="36" customFormat="1" ht="43.5" customHeight="1" x14ac:dyDescent="0.2">
      <c r="A16" s="162" t="s">
        <v>432</v>
      </c>
      <c r="B16" s="147" t="s">
        <v>35</v>
      </c>
      <c r="C16" s="148"/>
      <c r="D16" s="138">
        <f>SUM(D17)</f>
        <v>114000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/>
      <c r="P16"/>
      <c r="Q16"/>
      <c r="R16"/>
      <c r="S16"/>
      <c r="T16"/>
      <c r="U16"/>
      <c r="V16"/>
      <c r="W16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</row>
    <row r="17" spans="1:129" ht="38.25" x14ac:dyDescent="0.2">
      <c r="A17" s="163" t="s">
        <v>60</v>
      </c>
      <c r="B17" s="149" t="s">
        <v>36</v>
      </c>
      <c r="C17" s="150"/>
      <c r="D17" s="139">
        <f>D18</f>
        <v>114000</v>
      </c>
      <c r="X17" s="37"/>
      <c r="Y17" s="37"/>
      <c r="Z17" s="37"/>
      <c r="AA17" s="37"/>
      <c r="AB17" s="37"/>
      <c r="AC17" s="37"/>
      <c r="AD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</row>
    <row r="18" spans="1:129" ht="30.75" customHeight="1" x14ac:dyDescent="0.2">
      <c r="A18" s="164" t="s">
        <v>64</v>
      </c>
      <c r="B18" s="151" t="s">
        <v>61</v>
      </c>
      <c r="C18" s="150"/>
      <c r="D18" s="139">
        <f>SUM(D19:D19)</f>
        <v>114000</v>
      </c>
      <c r="X18" s="37"/>
      <c r="Y18" s="37"/>
      <c r="Z18" s="37"/>
      <c r="AA18" s="37"/>
      <c r="AB18" s="37"/>
      <c r="AC18" s="37"/>
      <c r="AD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</row>
    <row r="19" spans="1:129" ht="51.75" customHeight="1" x14ac:dyDescent="0.2">
      <c r="A19" s="4" t="s">
        <v>311</v>
      </c>
      <c r="B19" s="151" t="s">
        <v>61</v>
      </c>
      <c r="C19" s="150">
        <v>200</v>
      </c>
      <c r="D19" s="139">
        <v>114000</v>
      </c>
      <c r="X19" s="37"/>
      <c r="Y19" s="37"/>
      <c r="Z19" s="37"/>
      <c r="AA19" s="37"/>
      <c r="AB19" s="37"/>
      <c r="AC19" s="37"/>
      <c r="AD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</row>
    <row r="20" spans="1:129" s="33" customFormat="1" ht="44.25" customHeight="1" x14ac:dyDescent="0.2">
      <c r="A20" s="113" t="s">
        <v>433</v>
      </c>
      <c r="B20" s="146" t="s">
        <v>38</v>
      </c>
      <c r="C20" s="146"/>
      <c r="D20" s="140">
        <f>(D21+D25+D31+D35+D43)</f>
        <v>1108856.3200000001</v>
      </c>
      <c r="O20"/>
      <c r="P20"/>
      <c r="Q20"/>
      <c r="R20"/>
      <c r="S20"/>
      <c r="T20"/>
      <c r="U20"/>
      <c r="V20"/>
      <c r="W20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</row>
    <row r="21" spans="1:129" ht="48.75" customHeight="1" x14ac:dyDescent="0.2">
      <c r="A21" s="165" t="s">
        <v>62</v>
      </c>
      <c r="B21" s="152" t="s">
        <v>37</v>
      </c>
      <c r="C21" s="153"/>
      <c r="D21" s="141">
        <f>D22</f>
        <v>570700</v>
      </c>
      <c r="O21" s="41"/>
      <c r="P21" s="41"/>
      <c r="Q21" s="41"/>
      <c r="R21" s="41"/>
      <c r="S21" s="41"/>
      <c r="T21" s="41"/>
      <c r="U21" s="41"/>
      <c r="V21" s="41"/>
      <c r="W21" s="41"/>
      <c r="X21" s="37"/>
      <c r="Y21" s="37"/>
      <c r="Z21" s="37"/>
      <c r="AA21" s="37"/>
      <c r="AB21" s="37"/>
      <c r="AC21" s="37"/>
      <c r="AD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</row>
    <row r="22" spans="1:129" s="41" customFormat="1" ht="33" customHeight="1" x14ac:dyDescent="0.2">
      <c r="A22" s="40" t="s">
        <v>65</v>
      </c>
      <c r="B22" s="154" t="s">
        <v>66</v>
      </c>
      <c r="C22" s="154"/>
      <c r="D22" s="130">
        <f>SUM(D23)</f>
        <v>570700</v>
      </c>
      <c r="O22" s="33"/>
      <c r="P22" s="33"/>
      <c r="Q22" s="33"/>
      <c r="R22" s="33"/>
      <c r="S22" s="33"/>
      <c r="T22" s="33"/>
      <c r="U22" s="33"/>
      <c r="V22" s="33"/>
      <c r="W22" s="33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</row>
    <row r="23" spans="1:129" s="33" customFormat="1" ht="20.25" customHeight="1" x14ac:dyDescent="0.2">
      <c r="A23" s="40" t="s">
        <v>67</v>
      </c>
      <c r="B23" s="154" t="s">
        <v>68</v>
      </c>
      <c r="C23" s="150"/>
      <c r="D23" s="139">
        <f>SUM(D24)</f>
        <v>570700</v>
      </c>
      <c r="O23"/>
      <c r="P23"/>
      <c r="Q23"/>
      <c r="R23"/>
      <c r="S23"/>
      <c r="T23"/>
      <c r="U23"/>
      <c r="V23"/>
      <c r="W23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</row>
    <row r="24" spans="1:129" ht="47.25" customHeight="1" x14ac:dyDescent="0.2">
      <c r="A24" s="4" t="s">
        <v>312</v>
      </c>
      <c r="B24" s="154" t="s">
        <v>68</v>
      </c>
      <c r="C24" s="150">
        <v>200</v>
      </c>
      <c r="D24" s="139">
        <v>570700</v>
      </c>
      <c r="O24" s="37"/>
      <c r="P24" s="33"/>
      <c r="Q24" s="33"/>
      <c r="R24" s="33"/>
      <c r="S24" s="33"/>
      <c r="T24" s="33"/>
      <c r="U24" s="33"/>
      <c r="V24" s="33"/>
      <c r="W24" s="37"/>
      <c r="X24" s="37"/>
      <c r="Y24" s="37"/>
      <c r="Z24" s="37"/>
      <c r="AA24" s="37"/>
      <c r="AB24" s="37"/>
      <c r="AC24" s="37"/>
      <c r="AD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</row>
    <row r="25" spans="1:129" s="36" customFormat="1" ht="45.75" customHeight="1" x14ac:dyDescent="0.2">
      <c r="A25" s="162" t="s">
        <v>434</v>
      </c>
      <c r="B25" s="147" t="s">
        <v>69</v>
      </c>
      <c r="C25" s="148"/>
      <c r="D25" s="138">
        <f>SUM(D26)</f>
        <v>265130.83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3"/>
      <c r="P25"/>
      <c r="Q25"/>
      <c r="R25"/>
      <c r="S25"/>
      <c r="T25"/>
      <c r="U25"/>
      <c r="V25"/>
      <c r="W25" s="33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</row>
    <row r="26" spans="1:129" s="33" customFormat="1" ht="42.75" customHeight="1" x14ac:dyDescent="0.2">
      <c r="A26" s="163" t="s">
        <v>154</v>
      </c>
      <c r="B26" s="149" t="s">
        <v>70</v>
      </c>
      <c r="C26" s="149"/>
      <c r="D26" s="123">
        <f>D27</f>
        <v>265130.83</v>
      </c>
      <c r="O26"/>
      <c r="P26"/>
      <c r="Q26"/>
      <c r="R26"/>
      <c r="S26"/>
      <c r="T26"/>
      <c r="U26"/>
      <c r="V26"/>
      <c r="W26"/>
      <c r="X26" s="37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</row>
    <row r="27" spans="1:129" ht="30.75" customHeight="1" x14ac:dyDescent="0.2">
      <c r="A27" s="164" t="s">
        <v>155</v>
      </c>
      <c r="B27" s="155" t="s">
        <v>72</v>
      </c>
      <c r="C27" s="150"/>
      <c r="D27" s="139">
        <f>SUM(D28+D29)</f>
        <v>265130.83</v>
      </c>
      <c r="X27" s="75"/>
      <c r="Y27" s="37"/>
      <c r="Z27" s="37"/>
      <c r="AA27" s="37"/>
      <c r="AB27" s="37"/>
      <c r="AC27" s="37"/>
      <c r="AD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</row>
    <row r="28" spans="1:129" ht="44.25" customHeight="1" x14ac:dyDescent="0.2">
      <c r="A28" s="4" t="s">
        <v>313</v>
      </c>
      <c r="B28" s="155" t="s">
        <v>72</v>
      </c>
      <c r="C28" s="150">
        <v>200</v>
      </c>
      <c r="D28" s="139">
        <v>265130.83</v>
      </c>
      <c r="X28" s="37"/>
      <c r="Y28" s="37"/>
      <c r="Z28" s="37"/>
      <c r="AA28" s="37"/>
      <c r="AB28" s="37"/>
      <c r="AC28" s="37"/>
      <c r="AD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</row>
    <row r="29" spans="1:129" ht="53.25" customHeight="1" x14ac:dyDescent="0.2">
      <c r="A29" s="164" t="s">
        <v>314</v>
      </c>
      <c r="B29" s="155" t="s">
        <v>210</v>
      </c>
      <c r="C29" s="150"/>
      <c r="D29" s="139">
        <v>0</v>
      </c>
      <c r="O29" s="33"/>
      <c r="W29" s="33"/>
      <c r="X29" s="37"/>
      <c r="Y29" s="37"/>
      <c r="Z29" s="37"/>
      <c r="AA29" s="37"/>
      <c r="AB29" s="37"/>
      <c r="AC29" s="37"/>
      <c r="AD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</row>
    <row r="30" spans="1:129" s="36" customFormat="1" ht="67.5" customHeight="1" x14ac:dyDescent="0.2">
      <c r="A30" s="4" t="s">
        <v>315</v>
      </c>
      <c r="B30" s="155" t="s">
        <v>210</v>
      </c>
      <c r="C30" s="150">
        <v>200</v>
      </c>
      <c r="D30" s="139">
        <v>0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/>
      <c r="P30"/>
      <c r="Q30"/>
      <c r="R30"/>
      <c r="S30"/>
      <c r="T30"/>
      <c r="U30"/>
      <c r="V30"/>
      <c r="W30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</row>
    <row r="31" spans="1:129" s="33" customFormat="1" ht="42.75" customHeight="1" x14ac:dyDescent="0.2">
      <c r="A31" s="166" t="s">
        <v>159</v>
      </c>
      <c r="B31" s="147" t="s">
        <v>160</v>
      </c>
      <c r="C31" s="148"/>
      <c r="D31" s="138">
        <f>SUM(D32)</f>
        <v>163852.69</v>
      </c>
      <c r="O31"/>
      <c r="W31"/>
      <c r="X31" s="37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</row>
    <row r="32" spans="1:129" ht="42" customHeight="1" x14ac:dyDescent="0.2">
      <c r="A32" s="163" t="s">
        <v>162</v>
      </c>
      <c r="B32" s="149" t="s">
        <v>161</v>
      </c>
      <c r="C32" s="149"/>
      <c r="D32" s="123">
        <f>D33</f>
        <v>163852.69</v>
      </c>
      <c r="O32" s="33"/>
      <c r="W32" s="33"/>
      <c r="X32" s="75"/>
      <c r="Y32" s="37"/>
      <c r="Z32" s="37"/>
      <c r="AA32" s="37"/>
      <c r="AB32" s="37"/>
      <c r="AC32" s="37"/>
      <c r="AD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</row>
    <row r="33" spans="1:185" ht="27" customHeight="1" x14ac:dyDescent="0.2">
      <c r="A33" s="164" t="s">
        <v>163</v>
      </c>
      <c r="B33" s="155" t="s">
        <v>164</v>
      </c>
      <c r="C33" s="150"/>
      <c r="D33" s="139">
        <f>D34</f>
        <v>163852.69</v>
      </c>
      <c r="X33" s="37"/>
      <c r="Y33" s="37"/>
      <c r="Z33" s="37"/>
      <c r="AA33" s="37"/>
      <c r="AB33" s="37"/>
      <c r="AC33" s="37"/>
      <c r="AD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</row>
    <row r="34" spans="1:185" s="36" customFormat="1" ht="42.75" customHeight="1" x14ac:dyDescent="0.2">
      <c r="A34" s="167" t="s">
        <v>26</v>
      </c>
      <c r="B34" s="155" t="s">
        <v>164</v>
      </c>
      <c r="C34" s="150">
        <v>200</v>
      </c>
      <c r="D34" s="139">
        <v>163852.69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/>
      <c r="P34"/>
      <c r="Q34"/>
      <c r="R34"/>
      <c r="S34"/>
      <c r="T34"/>
      <c r="U34"/>
      <c r="V34"/>
      <c r="W34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</row>
    <row r="35" spans="1:185" s="33" customFormat="1" ht="42.75" customHeight="1" x14ac:dyDescent="0.2">
      <c r="A35" s="166" t="s">
        <v>165</v>
      </c>
      <c r="B35" s="147" t="s">
        <v>168</v>
      </c>
      <c r="C35" s="148"/>
      <c r="D35" s="138">
        <f>SUM(D36)</f>
        <v>109172.8</v>
      </c>
      <c r="O35"/>
      <c r="P35"/>
      <c r="Q35"/>
      <c r="R35"/>
      <c r="S35"/>
      <c r="T35"/>
      <c r="U35"/>
      <c r="V35"/>
      <c r="W35"/>
      <c r="X35" s="37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</row>
    <row r="36" spans="1:185" ht="30.75" customHeight="1" x14ac:dyDescent="0.2">
      <c r="A36" s="163" t="s">
        <v>166</v>
      </c>
      <c r="B36" s="149" t="s">
        <v>169</v>
      </c>
      <c r="C36" s="149"/>
      <c r="D36" s="123">
        <f>D37</f>
        <v>109172.8</v>
      </c>
      <c r="X36" s="75"/>
      <c r="Y36" s="37"/>
      <c r="Z36" s="37"/>
      <c r="AA36" s="37"/>
      <c r="AB36" s="37"/>
      <c r="AC36" s="37"/>
      <c r="AD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</row>
    <row r="37" spans="1:185" ht="38.25" customHeight="1" x14ac:dyDescent="0.2">
      <c r="A37" s="164" t="s">
        <v>167</v>
      </c>
      <c r="B37" s="155" t="s">
        <v>170</v>
      </c>
      <c r="C37" s="150"/>
      <c r="D37" s="139">
        <f>D38</f>
        <v>109172.8</v>
      </c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</row>
    <row r="38" spans="1:185" ht="56.25" customHeight="1" x14ac:dyDescent="0.2">
      <c r="A38" s="15" t="s">
        <v>316</v>
      </c>
      <c r="B38" s="155" t="s">
        <v>170</v>
      </c>
      <c r="C38" s="150">
        <v>200</v>
      </c>
      <c r="D38" s="139">
        <v>109172.8</v>
      </c>
      <c r="O38" s="37"/>
      <c r="P38" s="33"/>
      <c r="Q38" s="33"/>
      <c r="R38" s="33"/>
      <c r="S38" s="33"/>
      <c r="T38" s="33"/>
      <c r="U38" s="33"/>
      <c r="V38" s="33"/>
      <c r="W38" s="37"/>
      <c r="X38" s="37"/>
      <c r="Y38" s="37"/>
      <c r="Z38" s="37"/>
      <c r="AA38" s="37"/>
      <c r="AB38" s="37"/>
      <c r="AC38" s="37"/>
      <c r="AD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</row>
    <row r="39" spans="1:185" ht="49.5" customHeight="1" x14ac:dyDescent="0.2">
      <c r="A39" s="166" t="s">
        <v>279</v>
      </c>
      <c r="B39" s="147" t="s">
        <v>280</v>
      </c>
      <c r="C39" s="148"/>
      <c r="D39" s="138">
        <f>SUM(D40)</f>
        <v>0</v>
      </c>
      <c r="O39" s="33"/>
      <c r="W39" s="33"/>
      <c r="X39" s="37"/>
      <c r="Y39" s="37"/>
      <c r="Z39" s="37"/>
      <c r="AA39" s="37"/>
      <c r="AB39" s="37"/>
      <c r="AC39" s="37"/>
      <c r="AD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</row>
    <row r="40" spans="1:185" ht="48" customHeight="1" thickBot="1" x14ac:dyDescent="0.25">
      <c r="A40" s="163" t="s">
        <v>281</v>
      </c>
      <c r="B40" s="155" t="s">
        <v>282</v>
      </c>
      <c r="C40" s="150"/>
      <c r="D40" s="139">
        <f>SUM(D41)</f>
        <v>0</v>
      </c>
      <c r="X40" s="37"/>
      <c r="Y40" s="37"/>
      <c r="Z40" s="37"/>
      <c r="AA40" s="37"/>
      <c r="AB40" s="37"/>
      <c r="AC40" s="37"/>
      <c r="AD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</row>
    <row r="41" spans="1:185" s="36" customFormat="1" ht="46.5" customHeight="1" thickBot="1" x14ac:dyDescent="0.25">
      <c r="A41" s="52" t="s">
        <v>415</v>
      </c>
      <c r="B41" s="155" t="s">
        <v>278</v>
      </c>
      <c r="C41" s="150"/>
      <c r="D41" s="139">
        <f>SUM(D42)</f>
        <v>0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/>
      <c r="P41"/>
      <c r="Q41"/>
      <c r="R41"/>
      <c r="S41"/>
      <c r="T41"/>
      <c r="U41"/>
      <c r="V41"/>
      <c r="W41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</row>
    <row r="42" spans="1:185" s="33" customFormat="1" ht="66" customHeight="1" thickBot="1" x14ac:dyDescent="0.25">
      <c r="A42" s="52" t="s">
        <v>416</v>
      </c>
      <c r="B42" s="155" t="s">
        <v>278</v>
      </c>
      <c r="C42" s="150">
        <v>200</v>
      </c>
      <c r="D42" s="139">
        <v>0</v>
      </c>
      <c r="O42"/>
      <c r="P42"/>
      <c r="Q42"/>
      <c r="R42"/>
      <c r="S42"/>
      <c r="T42"/>
      <c r="U42"/>
      <c r="V42"/>
      <c r="W42"/>
      <c r="X42" s="37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</row>
    <row r="43" spans="1:185" ht="57.75" customHeight="1" x14ac:dyDescent="0.2">
      <c r="A43" s="166" t="s">
        <v>449</v>
      </c>
      <c r="B43" s="147" t="s">
        <v>448</v>
      </c>
      <c r="C43" s="148"/>
      <c r="D43" s="138">
        <f>SUM(D44)</f>
        <v>0</v>
      </c>
      <c r="AD43" s="37"/>
      <c r="AE43"/>
    </row>
    <row r="44" spans="1:185" ht="41.25" customHeight="1" thickBot="1" x14ac:dyDescent="0.25">
      <c r="A44" s="163" t="s">
        <v>451</v>
      </c>
      <c r="B44" s="155" t="s">
        <v>450</v>
      </c>
      <c r="C44" s="150"/>
      <c r="D44" s="139">
        <f>SUM(D45)</f>
        <v>0</v>
      </c>
      <c r="AD44" s="37"/>
      <c r="AE44"/>
    </row>
    <row r="45" spans="1:185" ht="49.5" customHeight="1" thickBot="1" x14ac:dyDescent="0.25">
      <c r="A45" s="52" t="s">
        <v>452</v>
      </c>
      <c r="B45" s="155" t="s">
        <v>457</v>
      </c>
      <c r="C45" s="150"/>
      <c r="D45" s="139">
        <f>SUM(D46)</f>
        <v>0</v>
      </c>
      <c r="P45" s="33"/>
      <c r="Q45" s="33"/>
      <c r="R45" s="33"/>
      <c r="S45" s="33"/>
      <c r="T45" s="33"/>
      <c r="U45" s="33"/>
      <c r="V45" s="33"/>
      <c r="AD45" s="37"/>
      <c r="AE45"/>
    </row>
    <row r="46" spans="1:185" ht="49.5" customHeight="1" thickBot="1" x14ac:dyDescent="0.25">
      <c r="A46" s="52" t="s">
        <v>453</v>
      </c>
      <c r="B46" s="155" t="s">
        <v>457</v>
      </c>
      <c r="C46" s="150">
        <v>200</v>
      </c>
      <c r="D46" s="139"/>
      <c r="O46" s="33"/>
      <c r="W46" s="33"/>
      <c r="AD46" s="37"/>
      <c r="AE46"/>
    </row>
    <row r="47" spans="1:185" ht="48.75" customHeight="1" x14ac:dyDescent="0.2">
      <c r="A47" s="178" t="s">
        <v>435</v>
      </c>
      <c r="B47" s="145" t="s">
        <v>39</v>
      </c>
      <c r="C47" s="179"/>
      <c r="D47" s="137">
        <f>SUM(D50)</f>
        <v>10000</v>
      </c>
      <c r="P47" s="33"/>
      <c r="Q47" s="33"/>
      <c r="R47" s="33"/>
      <c r="S47" s="33"/>
      <c r="T47" s="33"/>
      <c r="U47" s="33"/>
      <c r="V47" s="33"/>
      <c r="AD47" s="37"/>
      <c r="AE47"/>
    </row>
    <row r="48" spans="1:185" ht="25.5" x14ac:dyDescent="0.2">
      <c r="A48" s="168" t="s">
        <v>76</v>
      </c>
      <c r="B48" s="155" t="s">
        <v>74</v>
      </c>
      <c r="C48" s="150"/>
      <c r="D48" s="139">
        <f>SUM(D50)</f>
        <v>10000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F48" s="37"/>
      <c r="AG48" s="37"/>
      <c r="AH48" s="37"/>
      <c r="AI48" s="37"/>
      <c r="AJ48" s="37"/>
    </row>
    <row r="49" spans="1:36" ht="25.5" x14ac:dyDescent="0.2">
      <c r="A49" s="169" t="s">
        <v>77</v>
      </c>
      <c r="B49" s="155" t="s">
        <v>78</v>
      </c>
      <c r="C49" s="150"/>
      <c r="D49" s="139">
        <f>SUM(D50)</f>
        <v>10000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F49" s="37"/>
      <c r="AG49" s="37"/>
      <c r="AH49" s="37"/>
      <c r="AI49" s="37"/>
      <c r="AJ49" s="37"/>
    </row>
    <row r="50" spans="1:36" s="33" customFormat="1" ht="69" customHeight="1" x14ac:dyDescent="0.2">
      <c r="A50" s="167" t="s">
        <v>317</v>
      </c>
      <c r="B50" s="155" t="s">
        <v>78</v>
      </c>
      <c r="C50" s="150">
        <v>200</v>
      </c>
      <c r="D50" s="139">
        <v>10000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</row>
    <row r="51" spans="1:36" ht="38.25" x14ac:dyDescent="0.2">
      <c r="A51" s="161" t="s">
        <v>436</v>
      </c>
      <c r="B51" s="145" t="s">
        <v>40</v>
      </c>
      <c r="C51" s="146"/>
      <c r="D51" s="137">
        <f>SUM(D52+D65)</f>
        <v>3068774</v>
      </c>
      <c r="O51" s="75"/>
      <c r="P51" s="37"/>
      <c r="Q51" s="37"/>
      <c r="R51" s="37"/>
      <c r="S51" s="37"/>
      <c r="T51" s="37"/>
      <c r="U51" s="37"/>
      <c r="V51" s="37"/>
      <c r="W51" s="37"/>
      <c r="X51" s="75"/>
      <c r="Y51" s="37"/>
      <c r="Z51" s="37"/>
      <c r="AA51" s="37"/>
      <c r="AB51" s="37"/>
      <c r="AC51" s="37"/>
      <c r="AD51" s="37"/>
      <c r="AF51" s="37"/>
      <c r="AG51" s="37"/>
      <c r="AH51" s="37"/>
      <c r="AI51" s="37"/>
      <c r="AJ51" s="37"/>
    </row>
    <row r="52" spans="1:36" s="47" customFormat="1" ht="87" customHeight="1" x14ac:dyDescent="0.2">
      <c r="A52" s="162" t="s">
        <v>437</v>
      </c>
      <c r="B52" s="147" t="s">
        <v>41</v>
      </c>
      <c r="C52" s="148"/>
      <c r="D52" s="138">
        <f>SUM(D53)</f>
        <v>3044774</v>
      </c>
      <c r="E52" s="48"/>
      <c r="F52" s="48"/>
      <c r="G52" s="48"/>
      <c r="H52" s="48"/>
      <c r="I52" s="48"/>
      <c r="J52" s="48"/>
      <c r="K52" s="48"/>
      <c r="L52" s="48"/>
      <c r="M52" s="48"/>
      <c r="N52"/>
      <c r="O52" s="37"/>
      <c r="P52" s="75"/>
      <c r="Q52" s="75"/>
      <c r="R52" s="75"/>
      <c r="S52" s="75"/>
      <c r="T52" s="75"/>
      <c r="U52" s="75"/>
      <c r="V52" s="75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</row>
    <row r="53" spans="1:36" ht="38.25" x14ac:dyDescent="0.2">
      <c r="A53" s="163" t="s">
        <v>80</v>
      </c>
      <c r="B53" s="149" t="s">
        <v>42</v>
      </c>
      <c r="C53" s="149"/>
      <c r="D53" s="123">
        <f>SUM(D55+D57+D59+D61+D62+D64)</f>
        <v>3044774</v>
      </c>
      <c r="O53" s="37"/>
      <c r="P53" s="37"/>
      <c r="Q53" s="37"/>
      <c r="R53" s="37"/>
      <c r="S53" s="37"/>
      <c r="T53" s="37"/>
      <c r="U53" s="37"/>
      <c r="V53" s="37"/>
      <c r="W53" s="75"/>
      <c r="X53" s="37"/>
      <c r="Y53" s="37"/>
      <c r="Z53" s="37"/>
      <c r="AA53" s="37"/>
      <c r="AB53" s="37"/>
      <c r="AC53" s="37"/>
      <c r="AD53" s="37"/>
      <c r="AF53" s="37"/>
      <c r="AG53" s="37"/>
      <c r="AH53" s="37"/>
      <c r="AI53" s="37"/>
      <c r="AJ53" s="37"/>
    </row>
    <row r="54" spans="1:36" ht="81" customHeight="1" x14ac:dyDescent="0.2">
      <c r="A54" s="164" t="s">
        <v>81</v>
      </c>
      <c r="B54" s="155" t="s">
        <v>82</v>
      </c>
      <c r="C54" s="150"/>
      <c r="D54" s="139">
        <f>SUM(D55)</f>
        <v>3030419</v>
      </c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F54" s="37"/>
      <c r="AG54" s="37"/>
      <c r="AH54" s="37"/>
      <c r="AI54" s="37"/>
      <c r="AJ54" s="37"/>
    </row>
    <row r="55" spans="1:36" s="36" customFormat="1" ht="127.5" x14ac:dyDescent="0.2">
      <c r="A55" s="164" t="s">
        <v>318</v>
      </c>
      <c r="B55" s="155" t="s">
        <v>82</v>
      </c>
      <c r="C55" s="150">
        <v>100</v>
      </c>
      <c r="D55" s="139">
        <v>3030419</v>
      </c>
      <c r="E55" s="37"/>
      <c r="F55" s="37"/>
      <c r="G55" s="37"/>
      <c r="H55" s="37"/>
      <c r="I55" s="37"/>
      <c r="J55" s="37"/>
      <c r="K55" s="37"/>
      <c r="L55" s="37"/>
      <c r="M55" s="37"/>
      <c r="N55" s="33"/>
      <c r="O55" s="75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</row>
    <row r="56" spans="1:36" s="33" customFormat="1" ht="76.5" x14ac:dyDescent="0.2">
      <c r="A56" s="164" t="s">
        <v>319</v>
      </c>
      <c r="B56" s="155" t="s">
        <v>140</v>
      </c>
      <c r="C56" s="150"/>
      <c r="D56" s="139">
        <f>SUM(D57)</f>
        <v>0</v>
      </c>
      <c r="N56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</row>
    <row r="57" spans="1:36" ht="140.25" x14ac:dyDescent="0.2">
      <c r="A57" s="164" t="s">
        <v>320</v>
      </c>
      <c r="B57" s="155" t="s">
        <v>140</v>
      </c>
      <c r="C57" s="150">
        <v>100</v>
      </c>
      <c r="D57" s="139"/>
      <c r="O57" s="37"/>
      <c r="P57" s="75"/>
      <c r="Q57" s="75"/>
      <c r="R57" s="75"/>
      <c r="S57" s="75"/>
      <c r="T57" s="75"/>
      <c r="U57" s="75"/>
      <c r="V57" s="75"/>
      <c r="W57" s="37"/>
      <c r="X57" s="75"/>
      <c r="Y57" s="37"/>
      <c r="Z57" s="37"/>
      <c r="AA57" s="37"/>
      <c r="AB57" s="37"/>
      <c r="AC57" s="37"/>
      <c r="AD57" s="37"/>
      <c r="AF57" s="37"/>
      <c r="AG57" s="37"/>
      <c r="AH57" s="37"/>
      <c r="AI57" s="37"/>
      <c r="AJ57" s="37"/>
    </row>
    <row r="58" spans="1:36" ht="63.75" x14ac:dyDescent="0.2">
      <c r="A58" s="164" t="s">
        <v>85</v>
      </c>
      <c r="B58" s="155" t="s">
        <v>158</v>
      </c>
      <c r="C58" s="150"/>
      <c r="D58" s="139">
        <f>SUM(D59)</f>
        <v>0</v>
      </c>
      <c r="O58" s="75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F58" s="37"/>
      <c r="AG58" s="37"/>
      <c r="AH58" s="37"/>
      <c r="AI58" s="37"/>
      <c r="AJ58" s="37"/>
    </row>
    <row r="59" spans="1:36" ht="127.5" x14ac:dyDescent="0.2">
      <c r="A59" s="164" t="s">
        <v>321</v>
      </c>
      <c r="B59" s="155" t="s">
        <v>158</v>
      </c>
      <c r="C59" s="150">
        <v>100</v>
      </c>
      <c r="D59" s="139"/>
      <c r="N59" s="37"/>
      <c r="O59" s="37"/>
      <c r="P59" s="37"/>
      <c r="Q59" s="37"/>
      <c r="R59" s="37"/>
      <c r="S59" s="37"/>
      <c r="T59" s="37"/>
      <c r="U59" s="37"/>
      <c r="V59" s="37"/>
      <c r="W59" s="75"/>
      <c r="X59" s="37"/>
      <c r="Y59" s="37"/>
      <c r="Z59" s="37"/>
      <c r="AA59" s="37"/>
      <c r="AB59" s="37"/>
      <c r="AC59" s="37"/>
      <c r="AD59" s="37"/>
      <c r="AF59" s="37"/>
      <c r="AG59" s="37"/>
      <c r="AH59" s="37"/>
      <c r="AI59" s="37"/>
      <c r="AJ59" s="37"/>
    </row>
    <row r="60" spans="1:36" s="36" customFormat="1" ht="69.75" customHeight="1" x14ac:dyDescent="0.2">
      <c r="A60" s="170" t="s">
        <v>253</v>
      </c>
      <c r="B60" s="155" t="s">
        <v>84</v>
      </c>
      <c r="C60" s="150"/>
      <c r="D60" s="139">
        <f>SUM(D61+D62)</f>
        <v>14355</v>
      </c>
      <c r="E60" s="37"/>
      <c r="F60" s="37"/>
      <c r="G60" s="37"/>
      <c r="H60" s="37"/>
      <c r="I60" s="37"/>
      <c r="J60" s="37"/>
      <c r="K60" s="37"/>
      <c r="L60" s="37"/>
      <c r="M60" s="37"/>
      <c r="N60" s="33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</row>
    <row r="61" spans="1:36" s="33" customFormat="1" ht="86.25" customHeight="1" x14ac:dyDescent="0.2">
      <c r="A61" s="15" t="s">
        <v>322</v>
      </c>
      <c r="B61" s="155" t="s">
        <v>84</v>
      </c>
      <c r="C61" s="150">
        <v>200</v>
      </c>
      <c r="D61" s="139">
        <v>8755</v>
      </c>
      <c r="N61"/>
      <c r="O61" s="37"/>
      <c r="P61" s="75"/>
      <c r="Q61" s="75"/>
      <c r="R61" s="75"/>
      <c r="S61" s="75"/>
      <c r="T61" s="75"/>
      <c r="U61" s="75"/>
      <c r="V61" s="75"/>
      <c r="W61" s="37"/>
      <c r="X61" s="37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</row>
    <row r="62" spans="1:36" ht="47.25" customHeight="1" x14ac:dyDescent="0.2">
      <c r="A62" s="167" t="s">
        <v>323</v>
      </c>
      <c r="B62" s="155" t="s">
        <v>84</v>
      </c>
      <c r="C62" s="150">
        <v>800</v>
      </c>
      <c r="D62" s="139">
        <v>5600</v>
      </c>
      <c r="O62" s="37"/>
      <c r="P62" s="37"/>
      <c r="Q62" s="37"/>
      <c r="R62" s="37"/>
      <c r="S62" s="37"/>
      <c r="T62" s="37"/>
      <c r="U62" s="37"/>
      <c r="V62" s="37"/>
      <c r="W62" s="37"/>
      <c r="X62" s="75"/>
      <c r="Y62" s="37"/>
      <c r="Z62" s="37"/>
      <c r="AA62" s="37"/>
      <c r="AB62" s="37"/>
      <c r="AC62" s="37"/>
      <c r="AD62" s="37"/>
      <c r="AF62" s="37"/>
      <c r="AG62" s="37"/>
      <c r="AH62" s="37"/>
      <c r="AI62" s="37"/>
      <c r="AJ62" s="37"/>
    </row>
    <row r="63" spans="1:36" ht="51" x14ac:dyDescent="0.2">
      <c r="A63" s="14" t="s">
        <v>197</v>
      </c>
      <c r="B63" s="155" t="s">
        <v>277</v>
      </c>
      <c r="C63" s="150">
        <v>200</v>
      </c>
      <c r="D63" s="139">
        <v>0</v>
      </c>
      <c r="N63" s="37"/>
      <c r="O63" s="75"/>
      <c r="P63" s="37"/>
      <c r="Q63" s="37"/>
      <c r="R63" s="37"/>
      <c r="S63" s="37"/>
      <c r="T63" s="37"/>
      <c r="U63" s="37"/>
      <c r="V63" s="37"/>
      <c r="W63" s="75"/>
      <c r="X63" s="37"/>
      <c r="Y63" s="37"/>
      <c r="Z63" s="37"/>
      <c r="AA63" s="37"/>
      <c r="AB63" s="37"/>
      <c r="AC63" s="37"/>
      <c r="AD63" s="37"/>
      <c r="AF63" s="37"/>
      <c r="AG63" s="37"/>
      <c r="AH63" s="37"/>
      <c r="AI63" s="37"/>
      <c r="AJ63" s="37"/>
    </row>
    <row r="64" spans="1:36" s="36" customFormat="1" ht="63.75" x14ac:dyDescent="0.2">
      <c r="A64" s="15" t="s">
        <v>374</v>
      </c>
      <c r="B64" s="155" t="s">
        <v>277</v>
      </c>
      <c r="C64" s="150">
        <v>200</v>
      </c>
      <c r="D64" s="139">
        <v>0</v>
      </c>
      <c r="E64" s="37"/>
      <c r="F64" s="37"/>
      <c r="G64" s="37"/>
      <c r="H64" s="37"/>
      <c r="I64" s="37"/>
      <c r="J64" s="37"/>
      <c r="K64" s="37"/>
      <c r="L64" s="37"/>
      <c r="M64" s="37"/>
      <c r="N64" s="33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</row>
    <row r="65" spans="1:36" s="33" customFormat="1" ht="76.5" x14ac:dyDescent="0.2">
      <c r="A65" s="165" t="s">
        <v>90</v>
      </c>
      <c r="B65" s="157" t="s">
        <v>87</v>
      </c>
      <c r="C65" s="153"/>
      <c r="D65" s="141">
        <f>SUM(D66)</f>
        <v>24000</v>
      </c>
      <c r="N65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</row>
    <row r="66" spans="1:36" s="75" customFormat="1" ht="51" customHeight="1" x14ac:dyDescent="0.2">
      <c r="A66" s="163" t="s">
        <v>89</v>
      </c>
      <c r="B66" s="149" t="s">
        <v>88</v>
      </c>
      <c r="C66" s="149"/>
      <c r="D66" s="123">
        <f>SUM(D67)</f>
        <v>24000</v>
      </c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</row>
    <row r="67" spans="1:36" ht="25.5" x14ac:dyDescent="0.2">
      <c r="A67" s="164" t="s">
        <v>91</v>
      </c>
      <c r="B67" s="155" t="s">
        <v>92</v>
      </c>
      <c r="C67" s="150"/>
      <c r="D67" s="139">
        <f>D68</f>
        <v>24000</v>
      </c>
      <c r="O67" s="37"/>
      <c r="P67" s="75"/>
      <c r="Q67" s="75"/>
      <c r="R67" s="75"/>
      <c r="S67" s="75"/>
      <c r="T67" s="75"/>
      <c r="U67" s="75"/>
      <c r="V67" s="75"/>
      <c r="W67" s="37"/>
      <c r="X67" s="75"/>
      <c r="Y67" s="37"/>
      <c r="Z67" s="37"/>
      <c r="AA67" s="37"/>
      <c r="AB67" s="37"/>
      <c r="AC67" s="37"/>
      <c r="AD67" s="37"/>
      <c r="AF67" s="37"/>
      <c r="AG67" s="37"/>
      <c r="AH67" s="37"/>
      <c r="AI67" s="37"/>
      <c r="AJ67" s="37"/>
    </row>
    <row r="68" spans="1:36" ht="37.5" customHeight="1" x14ac:dyDescent="0.2">
      <c r="A68" s="167" t="s">
        <v>324</v>
      </c>
      <c r="B68" s="155" t="s">
        <v>92</v>
      </c>
      <c r="C68" s="150">
        <v>200</v>
      </c>
      <c r="D68" s="139">
        <v>24000</v>
      </c>
      <c r="O68" s="76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F68" s="37"/>
      <c r="AG68" s="37"/>
      <c r="AH68" s="37"/>
      <c r="AI68" s="37"/>
      <c r="AJ68" s="37"/>
    </row>
    <row r="69" spans="1:36" ht="52.5" customHeight="1" x14ac:dyDescent="0.2">
      <c r="A69" s="180" t="s">
        <v>93</v>
      </c>
      <c r="B69" s="145" t="s">
        <v>43</v>
      </c>
      <c r="C69" s="146"/>
      <c r="D69" s="140">
        <f>SUM(D71)</f>
        <v>250000</v>
      </c>
      <c r="O69" s="37"/>
      <c r="P69" s="37"/>
      <c r="Q69" s="37"/>
      <c r="R69" s="37"/>
      <c r="S69" s="37"/>
      <c r="T69" s="37"/>
      <c r="U69" s="37"/>
      <c r="V69" s="37"/>
      <c r="W69" s="75"/>
      <c r="X69" s="37"/>
      <c r="Y69" s="37"/>
      <c r="Z69" s="37"/>
      <c r="AA69" s="37"/>
      <c r="AB69" s="37"/>
      <c r="AC69" s="37"/>
      <c r="AD69" s="37"/>
      <c r="AF69" s="37"/>
      <c r="AG69" s="37"/>
      <c r="AH69" s="37"/>
      <c r="AI69" s="37"/>
      <c r="AJ69" s="37"/>
    </row>
    <row r="70" spans="1:36" ht="39.75" customHeight="1" x14ac:dyDescent="0.2">
      <c r="A70" s="171" t="s">
        <v>438</v>
      </c>
      <c r="B70" s="156" t="s">
        <v>439</v>
      </c>
      <c r="C70" s="158"/>
      <c r="D70" s="142">
        <f>SUM(D71)</f>
        <v>250000</v>
      </c>
      <c r="N70" s="33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F70" s="37"/>
      <c r="AG70" s="37"/>
      <c r="AH70" s="37"/>
      <c r="AI70" s="37"/>
      <c r="AJ70" s="37"/>
    </row>
    <row r="71" spans="1:36" s="33" customFormat="1" ht="38.25" x14ac:dyDescent="0.2">
      <c r="A71" s="163" t="s">
        <v>94</v>
      </c>
      <c r="B71" s="155" t="s">
        <v>95</v>
      </c>
      <c r="C71" s="150"/>
      <c r="D71" s="139">
        <f>SUM(D72)</f>
        <v>250000</v>
      </c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</row>
    <row r="72" spans="1:36" s="36" customFormat="1" ht="46.5" customHeight="1" x14ac:dyDescent="0.2">
      <c r="A72" s="164" t="s">
        <v>96</v>
      </c>
      <c r="B72" s="151" t="s">
        <v>97</v>
      </c>
      <c r="C72" s="150"/>
      <c r="D72" s="139">
        <f>SUM(D73:D74)</f>
        <v>250000</v>
      </c>
      <c r="E72" s="37"/>
      <c r="F72" s="37"/>
      <c r="G72" s="37"/>
      <c r="H72" s="37"/>
      <c r="I72" s="37"/>
      <c r="J72" s="37"/>
      <c r="K72" s="37"/>
      <c r="L72" s="37"/>
      <c r="M72" s="37"/>
      <c r="N72"/>
      <c r="O72" s="37"/>
      <c r="P72" s="76"/>
      <c r="Q72" s="76"/>
      <c r="R72" s="76"/>
      <c r="S72" s="76"/>
      <c r="T72" s="76"/>
      <c r="U72" s="76"/>
      <c r="V72" s="76"/>
      <c r="W72" s="37"/>
      <c r="X72" s="75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</row>
    <row r="73" spans="1:36" ht="40.5" customHeight="1" x14ac:dyDescent="0.2">
      <c r="A73" s="167" t="s">
        <v>325</v>
      </c>
      <c r="B73" s="151" t="s">
        <v>97</v>
      </c>
      <c r="C73" s="150">
        <v>200</v>
      </c>
      <c r="D73" s="139">
        <v>250000</v>
      </c>
      <c r="O73" s="37"/>
      <c r="P73" s="37"/>
      <c r="Q73" s="37"/>
      <c r="R73" s="37"/>
      <c r="S73" s="37"/>
      <c r="T73" s="37"/>
      <c r="U73" s="37"/>
      <c r="V73" s="37"/>
      <c r="W73" s="76"/>
      <c r="X73" s="37"/>
      <c r="Y73" s="37"/>
      <c r="Z73" s="37"/>
      <c r="AA73" s="37"/>
      <c r="AB73" s="37"/>
      <c r="AC73" s="37"/>
      <c r="AD73" s="37"/>
      <c r="AF73" s="37"/>
      <c r="AG73" s="37"/>
      <c r="AH73" s="37"/>
      <c r="AI73" s="37"/>
      <c r="AJ73" s="37"/>
    </row>
    <row r="74" spans="1:36" ht="101.25" customHeight="1" x14ac:dyDescent="0.2">
      <c r="A74" s="167" t="s">
        <v>325</v>
      </c>
      <c r="B74" s="151" t="s">
        <v>97</v>
      </c>
      <c r="C74" s="150">
        <v>400</v>
      </c>
      <c r="D74" s="139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F74" s="37"/>
      <c r="AG74" s="37"/>
      <c r="AH74" s="37"/>
      <c r="AI74" s="37"/>
      <c r="AJ74" s="37"/>
    </row>
    <row r="75" spans="1:36" ht="57" customHeight="1" x14ac:dyDescent="0.2">
      <c r="A75" s="161" t="s">
        <v>440</v>
      </c>
      <c r="B75" s="145" t="s">
        <v>44</v>
      </c>
      <c r="C75" s="146"/>
      <c r="D75" s="137">
        <f>D76+D90</f>
        <v>3850599.24</v>
      </c>
      <c r="N75" s="51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F75" s="37"/>
      <c r="AG75" s="37"/>
      <c r="AH75" s="37"/>
      <c r="AI75" s="37"/>
      <c r="AJ75" s="37"/>
    </row>
    <row r="76" spans="1:36" s="49" customFormat="1" ht="51" x14ac:dyDescent="0.2">
      <c r="A76" s="162" t="s">
        <v>441</v>
      </c>
      <c r="B76" s="147" t="s">
        <v>45</v>
      </c>
      <c r="C76" s="148"/>
      <c r="D76" s="138">
        <f>SUM(D77)</f>
        <v>3850599.24</v>
      </c>
      <c r="E76" s="50"/>
      <c r="F76" s="50"/>
      <c r="G76" s="50"/>
      <c r="H76" s="51"/>
      <c r="I76" s="51"/>
      <c r="J76" s="51"/>
      <c r="K76" s="51"/>
      <c r="L76" s="51"/>
      <c r="M76" s="51"/>
      <c r="N76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</row>
    <row r="77" spans="1:36" ht="47.25" customHeight="1" x14ac:dyDescent="0.2">
      <c r="A77" s="163" t="s">
        <v>332</v>
      </c>
      <c r="B77" s="149" t="s">
        <v>46</v>
      </c>
      <c r="C77" s="149"/>
      <c r="D77" s="123">
        <f>SUM(D83+D78+D86)</f>
        <v>3850599.24</v>
      </c>
      <c r="E77" s="25"/>
      <c r="F77" s="25"/>
      <c r="G77" s="25"/>
      <c r="O77" s="37"/>
      <c r="P77" s="37"/>
      <c r="Q77" s="37"/>
      <c r="R77" s="37"/>
      <c r="S77" s="37"/>
      <c r="T77" s="37"/>
      <c r="U77" s="37"/>
      <c r="V77" s="37"/>
      <c r="W77" s="37"/>
      <c r="X77" s="76"/>
      <c r="Y77" s="37"/>
      <c r="Z77" s="37"/>
      <c r="AA77" s="37"/>
      <c r="AB77" s="37"/>
      <c r="AC77" s="37"/>
      <c r="AD77" s="37"/>
      <c r="AF77" s="37"/>
      <c r="AG77" s="37"/>
      <c r="AH77" s="37"/>
      <c r="AI77" s="37"/>
      <c r="AJ77" s="37"/>
    </row>
    <row r="78" spans="1:36" ht="25.5" customHeight="1" x14ac:dyDescent="0.2">
      <c r="A78" s="164" t="s">
        <v>326</v>
      </c>
      <c r="B78" s="155" t="s">
        <v>98</v>
      </c>
      <c r="C78" s="150"/>
      <c r="D78" s="139">
        <f>SUM(D79+D80+D82+G60)</f>
        <v>2817322.24</v>
      </c>
      <c r="E78" s="25"/>
      <c r="F78" s="25"/>
      <c r="G78" s="25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F78" s="37"/>
      <c r="AG78" s="37"/>
      <c r="AH78" s="37"/>
      <c r="AI78" s="37"/>
      <c r="AJ78" s="37"/>
    </row>
    <row r="79" spans="1:36" ht="89.25" x14ac:dyDescent="0.2">
      <c r="A79" s="3" t="s">
        <v>327</v>
      </c>
      <c r="B79" s="155" t="s">
        <v>98</v>
      </c>
      <c r="C79" s="150">
        <v>100</v>
      </c>
      <c r="D79" s="139">
        <v>2775784</v>
      </c>
      <c r="E79" s="25"/>
      <c r="F79" s="25"/>
      <c r="G79" s="25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F79" s="37"/>
      <c r="AG79" s="37"/>
      <c r="AH79" s="37"/>
      <c r="AI79" s="37"/>
      <c r="AJ79" s="37"/>
    </row>
    <row r="80" spans="1:36" ht="37.5" customHeight="1" x14ac:dyDescent="0.2">
      <c r="A80" s="15" t="s">
        <v>328</v>
      </c>
      <c r="B80" s="155" t="s">
        <v>98</v>
      </c>
      <c r="C80" s="150">
        <v>200</v>
      </c>
      <c r="D80" s="139">
        <v>21516.240000000002</v>
      </c>
      <c r="E80" s="25"/>
      <c r="F80" s="25"/>
      <c r="G80" s="25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F80" s="37"/>
      <c r="AG80" s="37"/>
      <c r="AH80" s="37"/>
      <c r="AI80" s="37"/>
      <c r="AJ80" s="37"/>
    </row>
    <row r="81" spans="1:36" ht="64.5" customHeight="1" x14ac:dyDescent="0.2">
      <c r="A81" s="15" t="s">
        <v>329</v>
      </c>
      <c r="B81" s="155" t="s">
        <v>98</v>
      </c>
      <c r="C81" s="150"/>
      <c r="D81" s="139">
        <f>SUM(D82)</f>
        <v>20022</v>
      </c>
      <c r="E81" s="25"/>
      <c r="F81" s="25"/>
      <c r="G81" s="25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F81" s="37"/>
      <c r="AG81" s="37"/>
      <c r="AH81" s="37"/>
      <c r="AI81" s="37"/>
      <c r="AJ81" s="37"/>
    </row>
    <row r="82" spans="1:36" ht="47.25" customHeight="1" x14ac:dyDescent="0.2">
      <c r="A82" s="167" t="s">
        <v>330</v>
      </c>
      <c r="B82" s="155" t="s">
        <v>98</v>
      </c>
      <c r="C82" s="150">
        <v>800</v>
      </c>
      <c r="D82" s="139">
        <v>20022</v>
      </c>
      <c r="E82" s="25"/>
      <c r="F82" s="25"/>
      <c r="G82" s="25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F82" s="37"/>
      <c r="AG82" s="37"/>
      <c r="AH82" s="37"/>
      <c r="AI82" s="37"/>
      <c r="AJ82" s="37"/>
    </row>
    <row r="83" spans="1:36" ht="34.5" customHeight="1" x14ac:dyDescent="0.2">
      <c r="A83" s="164" t="s">
        <v>101</v>
      </c>
      <c r="B83" s="155" t="s">
        <v>100</v>
      </c>
      <c r="C83" s="150"/>
      <c r="D83" s="139">
        <f>SUM(D84)</f>
        <v>1023277</v>
      </c>
      <c r="E83" s="25"/>
      <c r="F83" s="25"/>
      <c r="G83" s="25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F83" s="37"/>
      <c r="AG83" s="37"/>
      <c r="AH83" s="37"/>
      <c r="AI83" s="37"/>
      <c r="AJ83" s="37"/>
    </row>
    <row r="84" spans="1:36" ht="39.75" customHeight="1" x14ac:dyDescent="0.2">
      <c r="A84" s="3" t="s">
        <v>331</v>
      </c>
      <c r="B84" s="155" t="s">
        <v>100</v>
      </c>
      <c r="C84" s="150">
        <v>100</v>
      </c>
      <c r="D84" s="139">
        <v>1023277</v>
      </c>
      <c r="E84" s="25"/>
      <c r="F84" s="25"/>
      <c r="G84" s="25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F84" s="37"/>
      <c r="AG84" s="37"/>
      <c r="AH84" s="37"/>
      <c r="AI84" s="37"/>
      <c r="AJ84" s="37"/>
    </row>
    <row r="85" spans="1:36" ht="42.75" customHeight="1" x14ac:dyDescent="0.2">
      <c r="A85" s="172" t="s">
        <v>462</v>
      </c>
      <c r="B85" s="154" t="s">
        <v>102</v>
      </c>
      <c r="C85" s="154"/>
      <c r="D85" s="130">
        <f>SUM(D86)</f>
        <v>10000</v>
      </c>
      <c r="E85" s="25"/>
      <c r="F85" s="25"/>
      <c r="G85" s="25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F85" s="37"/>
      <c r="AG85" s="37"/>
      <c r="AH85" s="37"/>
      <c r="AI85" s="37"/>
      <c r="AJ85" s="37"/>
    </row>
    <row r="86" spans="1:36" ht="40.5" customHeight="1" x14ac:dyDescent="0.2">
      <c r="A86" s="172" t="s">
        <v>463</v>
      </c>
      <c r="B86" s="154" t="s">
        <v>102</v>
      </c>
      <c r="C86" s="154">
        <v>800</v>
      </c>
      <c r="D86" s="130">
        <v>10000</v>
      </c>
      <c r="E86" s="25"/>
      <c r="F86" s="25"/>
      <c r="G86" s="25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F86" s="37"/>
      <c r="AG86" s="37"/>
      <c r="AH86" s="37"/>
      <c r="AI86" s="37"/>
      <c r="AJ86" s="37"/>
    </row>
    <row r="87" spans="1:36" ht="30" customHeight="1" x14ac:dyDescent="0.2">
      <c r="A87" s="165" t="s">
        <v>103</v>
      </c>
      <c r="B87" s="152" t="s">
        <v>47</v>
      </c>
      <c r="C87" s="153"/>
      <c r="D87" s="181">
        <f>SUM(D89)</f>
        <v>0</v>
      </c>
      <c r="E87" s="25"/>
      <c r="F87" s="25"/>
      <c r="G87" s="25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F87" s="37"/>
      <c r="AG87" s="37"/>
      <c r="AH87" s="37"/>
      <c r="AI87" s="37"/>
      <c r="AJ87" s="37"/>
    </row>
    <row r="88" spans="1:36" ht="32.25" customHeight="1" x14ac:dyDescent="0.2">
      <c r="A88" s="167" t="s">
        <v>104</v>
      </c>
      <c r="B88" s="151" t="s">
        <v>48</v>
      </c>
      <c r="C88" s="150"/>
      <c r="D88" s="139">
        <f>SUM(D89)</f>
        <v>0</v>
      </c>
      <c r="E88" s="25"/>
      <c r="F88" s="25"/>
      <c r="G88" s="25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F88" s="37"/>
      <c r="AG88" s="37"/>
      <c r="AH88" s="37"/>
      <c r="AI88" s="37"/>
      <c r="AJ88" s="37"/>
    </row>
    <row r="89" spans="1:36" ht="57" customHeight="1" x14ac:dyDescent="0.2">
      <c r="A89" s="172" t="s">
        <v>106</v>
      </c>
      <c r="B89" s="155" t="s">
        <v>105</v>
      </c>
      <c r="C89" s="150"/>
      <c r="D89" s="139">
        <f>SUM(D90)</f>
        <v>0</v>
      </c>
      <c r="E89" s="25"/>
      <c r="F89" s="25"/>
      <c r="G89" s="25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F89" s="37"/>
      <c r="AG89" s="37"/>
      <c r="AH89" s="37"/>
      <c r="AI89" s="37"/>
      <c r="AJ89" s="37"/>
    </row>
    <row r="90" spans="1:36" ht="51" x14ac:dyDescent="0.2">
      <c r="A90" s="167" t="s">
        <v>333</v>
      </c>
      <c r="B90" s="155" t="s">
        <v>105</v>
      </c>
      <c r="C90" s="150">
        <v>200</v>
      </c>
      <c r="D90" s="139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F90" s="37"/>
      <c r="AG90" s="37"/>
      <c r="AH90" s="37"/>
      <c r="AI90" s="37"/>
      <c r="AJ90" s="37"/>
    </row>
    <row r="91" spans="1:36" ht="38.25" x14ac:dyDescent="0.2">
      <c r="A91" s="161" t="s">
        <v>495</v>
      </c>
      <c r="B91" s="145" t="s">
        <v>496</v>
      </c>
      <c r="C91" s="146"/>
      <c r="D91" s="137">
        <f>D92</f>
        <v>1893963.66</v>
      </c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F91" s="37"/>
      <c r="AG91" s="37"/>
      <c r="AH91" s="37"/>
      <c r="AI91" s="37"/>
      <c r="AJ91" s="37"/>
    </row>
    <row r="92" spans="1:36" x14ac:dyDescent="0.2">
      <c r="A92" s="166" t="s">
        <v>497</v>
      </c>
      <c r="B92" s="147" t="s">
        <v>498</v>
      </c>
      <c r="C92" s="148"/>
      <c r="D92" s="138">
        <f>SUM(D93)</f>
        <v>1893963.66</v>
      </c>
      <c r="AD92" s="37"/>
      <c r="AE92"/>
    </row>
    <row r="93" spans="1:36" ht="25.5" x14ac:dyDescent="0.2">
      <c r="A93" s="164" t="s">
        <v>499</v>
      </c>
      <c r="B93" s="155" t="s">
        <v>500</v>
      </c>
      <c r="C93" s="150"/>
      <c r="D93" s="139">
        <f>SUM(D94)</f>
        <v>1893963.66</v>
      </c>
      <c r="AD93" s="37"/>
      <c r="AE93"/>
    </row>
    <row r="94" spans="1:36" ht="51" x14ac:dyDescent="0.2">
      <c r="A94" s="15" t="s">
        <v>501</v>
      </c>
      <c r="B94" s="155" t="s">
        <v>500</v>
      </c>
      <c r="C94" s="150">
        <v>200</v>
      </c>
      <c r="D94" s="139">
        <v>1893963.66</v>
      </c>
      <c r="AD94" s="37"/>
      <c r="AE94"/>
    </row>
    <row r="95" spans="1:36" ht="25.5" x14ac:dyDescent="0.2">
      <c r="A95" s="173" t="s">
        <v>107</v>
      </c>
      <c r="B95" s="159" t="s">
        <v>108</v>
      </c>
      <c r="C95" s="159"/>
      <c r="D95" s="143">
        <f>SUM(D96+D108+D113+D114)</f>
        <v>535902.67000000004</v>
      </c>
      <c r="AD95" s="37"/>
      <c r="AE95"/>
    </row>
    <row r="96" spans="1:36" x14ac:dyDescent="0.2">
      <c r="A96" s="13" t="s">
        <v>110</v>
      </c>
      <c r="B96" s="136" t="s">
        <v>109</v>
      </c>
      <c r="C96" s="160"/>
      <c r="D96" s="144">
        <f>SUM(D98+D100+D102+D104+D106+D107)</f>
        <v>360280</v>
      </c>
      <c r="AD96" s="37"/>
      <c r="AE96"/>
    </row>
    <row r="97" spans="1:31" ht="102" x14ac:dyDescent="0.2">
      <c r="A97" s="135" t="s">
        <v>112</v>
      </c>
      <c r="B97" s="136" t="s">
        <v>111</v>
      </c>
      <c r="C97" s="160"/>
      <c r="D97" s="144">
        <f>SUM(D98)</f>
        <v>219520</v>
      </c>
      <c r="AD97" s="37"/>
      <c r="AE97"/>
    </row>
    <row r="98" spans="1:31" ht="114.75" x14ac:dyDescent="0.2">
      <c r="A98" s="135" t="s">
        <v>334</v>
      </c>
      <c r="B98" s="136" t="s">
        <v>111</v>
      </c>
      <c r="C98" s="160">
        <v>300</v>
      </c>
      <c r="D98" s="144">
        <v>219520</v>
      </c>
      <c r="AD98" s="37"/>
      <c r="AE98"/>
    </row>
    <row r="99" spans="1:31" ht="102" x14ac:dyDescent="0.2">
      <c r="A99" s="172" t="s">
        <v>335</v>
      </c>
      <c r="B99" s="136" t="s">
        <v>150</v>
      </c>
      <c r="C99" s="160"/>
      <c r="D99" s="144">
        <f>SUM(D100)</f>
        <v>64760</v>
      </c>
      <c r="AD99" s="37"/>
      <c r="AE99"/>
    </row>
    <row r="100" spans="1:31" ht="127.5" x14ac:dyDescent="0.2">
      <c r="A100" s="167" t="s">
        <v>336</v>
      </c>
      <c r="B100" s="136" t="s">
        <v>150</v>
      </c>
      <c r="C100" s="160">
        <v>200</v>
      </c>
      <c r="D100" s="144">
        <v>64760</v>
      </c>
      <c r="AD100" s="37"/>
      <c r="AE100"/>
    </row>
    <row r="101" spans="1:31" ht="153" x14ac:dyDescent="0.2">
      <c r="A101" s="14" t="s">
        <v>337</v>
      </c>
      <c r="B101" s="136" t="s">
        <v>174</v>
      </c>
      <c r="C101" s="160"/>
      <c r="D101" s="144">
        <v>0</v>
      </c>
      <c r="AD101" s="37"/>
      <c r="AE101"/>
    </row>
    <row r="102" spans="1:31" ht="165.75" x14ac:dyDescent="0.2">
      <c r="A102" s="174" t="s">
        <v>175</v>
      </c>
      <c r="B102" s="136" t="s">
        <v>174</v>
      </c>
      <c r="C102" s="160">
        <v>800</v>
      </c>
      <c r="D102" s="144">
        <v>3000</v>
      </c>
      <c r="AD102" s="37"/>
      <c r="AE102"/>
    </row>
    <row r="103" spans="1:31" ht="89.25" x14ac:dyDescent="0.2">
      <c r="A103" s="172" t="s">
        <v>182</v>
      </c>
      <c r="B103" s="136" t="s">
        <v>179</v>
      </c>
      <c r="C103" s="160"/>
      <c r="D103" s="144"/>
      <c r="AD103" s="37"/>
      <c r="AE103"/>
    </row>
    <row r="104" spans="1:31" ht="102" x14ac:dyDescent="0.2">
      <c r="A104" s="172" t="s">
        <v>338</v>
      </c>
      <c r="B104" s="136" t="s">
        <v>179</v>
      </c>
      <c r="C104" s="160">
        <v>800</v>
      </c>
      <c r="D104" s="144">
        <v>2000</v>
      </c>
      <c r="AD104" s="37"/>
      <c r="AE104"/>
    </row>
    <row r="105" spans="1:31" ht="89.25" x14ac:dyDescent="0.2">
      <c r="A105" s="172" t="s">
        <v>194</v>
      </c>
      <c r="B105" s="136" t="s">
        <v>180</v>
      </c>
      <c r="C105" s="160"/>
      <c r="D105" s="144">
        <f>SUM(D106)</f>
        <v>22000</v>
      </c>
      <c r="AD105" s="37"/>
      <c r="AE105"/>
    </row>
    <row r="106" spans="1:31" ht="114.75" x14ac:dyDescent="0.2">
      <c r="A106" s="172" t="s">
        <v>339</v>
      </c>
      <c r="B106" s="136" t="s">
        <v>180</v>
      </c>
      <c r="C106" s="160"/>
      <c r="D106" s="144">
        <v>22000</v>
      </c>
      <c r="F106" s="115"/>
      <c r="AD106" s="37"/>
      <c r="AE106"/>
    </row>
    <row r="107" spans="1:31" ht="102" x14ac:dyDescent="0.2">
      <c r="A107" s="172" t="s">
        <v>183</v>
      </c>
      <c r="B107" s="136" t="s">
        <v>181</v>
      </c>
      <c r="C107" s="160"/>
      <c r="D107" s="144">
        <v>49000</v>
      </c>
    </row>
    <row r="108" spans="1:31" ht="38.25" x14ac:dyDescent="0.2">
      <c r="A108" s="164" t="s">
        <v>113</v>
      </c>
      <c r="B108" s="136" t="s">
        <v>114</v>
      </c>
      <c r="C108" s="160"/>
      <c r="D108" s="144">
        <f>SUM(D109)</f>
        <v>120600</v>
      </c>
    </row>
    <row r="109" spans="1:31" x14ac:dyDescent="0.2">
      <c r="A109" s="13" t="s">
        <v>110</v>
      </c>
      <c r="B109" s="136" t="s">
        <v>115</v>
      </c>
      <c r="C109" s="160"/>
      <c r="D109" s="144">
        <f>SUM(D110)</f>
        <v>120600</v>
      </c>
    </row>
    <row r="110" spans="1:31" ht="76.5" x14ac:dyDescent="0.2">
      <c r="A110" s="175" t="s">
        <v>117</v>
      </c>
      <c r="B110" s="136" t="s">
        <v>116</v>
      </c>
      <c r="C110" s="160"/>
      <c r="D110" s="144">
        <f>SUM(D111:D112)</f>
        <v>120600</v>
      </c>
    </row>
    <row r="111" spans="1:31" ht="127.5" x14ac:dyDescent="0.2">
      <c r="A111" s="3" t="s">
        <v>340</v>
      </c>
      <c r="B111" s="136" t="s">
        <v>116</v>
      </c>
      <c r="C111" s="160">
        <v>100</v>
      </c>
      <c r="D111" s="144">
        <v>120600</v>
      </c>
    </row>
    <row r="112" spans="1:31" ht="89.25" x14ac:dyDescent="0.2">
      <c r="A112" s="15" t="s">
        <v>341</v>
      </c>
      <c r="B112" s="136" t="s">
        <v>116</v>
      </c>
      <c r="C112" s="160">
        <v>200</v>
      </c>
      <c r="D112" s="144">
        <v>0</v>
      </c>
    </row>
    <row r="113" spans="1:4" ht="63.75" x14ac:dyDescent="0.2">
      <c r="A113" s="14" t="s">
        <v>395</v>
      </c>
      <c r="B113" s="136" t="s">
        <v>429</v>
      </c>
      <c r="C113" s="160">
        <v>500</v>
      </c>
      <c r="D113" s="144">
        <v>54449.02</v>
      </c>
    </row>
    <row r="114" spans="1:4" ht="51" x14ac:dyDescent="0.2">
      <c r="A114" s="14" t="s">
        <v>396</v>
      </c>
      <c r="B114" s="136" t="s">
        <v>430</v>
      </c>
      <c r="C114" s="160">
        <v>500</v>
      </c>
      <c r="D114" s="144">
        <v>573.65</v>
      </c>
    </row>
    <row r="115" spans="1:4" x14ac:dyDescent="0.2">
      <c r="A115" s="182" t="s">
        <v>24</v>
      </c>
      <c r="B115" s="183"/>
      <c r="C115" s="184"/>
      <c r="D115" s="185">
        <f>SUM(D15+D20+D47+D69+D51+D75+D91+D95)</f>
        <v>10832095.890000001</v>
      </c>
    </row>
    <row r="116" spans="1:4" x14ac:dyDescent="0.2">
      <c r="D116" s="131"/>
    </row>
    <row r="117" spans="1:4" x14ac:dyDescent="0.2">
      <c r="D117" s="131"/>
    </row>
    <row r="118" spans="1:4" x14ac:dyDescent="0.2">
      <c r="D118" s="129"/>
    </row>
  </sheetData>
  <mergeCells count="4">
    <mergeCell ref="A10:D10"/>
    <mergeCell ref="A3:E7"/>
    <mergeCell ref="D2:E2"/>
    <mergeCell ref="B8:E9"/>
  </mergeCells>
  <phoneticPr fontId="9" type="noConversion"/>
  <pageMargins left="0.78740157480314965" right="0.39370078740157483" top="0.78740157480314965" bottom="0.78740157480314965" header="0.51181102362204722" footer="0.51181102362204722"/>
  <pageSetup paperSize="9" scale="55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opLeftCell="A67" workbookViewId="0">
      <selection activeCell="E86" sqref="E86"/>
    </sheetView>
  </sheetViews>
  <sheetFormatPr defaultRowHeight="12.75" x14ac:dyDescent="0.2"/>
  <cols>
    <col min="1" max="1" width="46.5703125" customWidth="1"/>
    <col min="2" max="2" width="13.7109375" customWidth="1"/>
    <col min="4" max="4" width="16.5703125" customWidth="1"/>
    <col min="5" max="5" width="17.7109375" customWidth="1"/>
  </cols>
  <sheetData>
    <row r="1" spans="1:5" x14ac:dyDescent="0.2">
      <c r="A1" s="291" t="s">
        <v>27</v>
      </c>
      <c r="B1" s="291"/>
      <c r="C1" s="291"/>
      <c r="D1" s="291"/>
      <c r="E1" s="291"/>
    </row>
    <row r="2" spans="1:5" x14ac:dyDescent="0.2">
      <c r="A2" s="291" t="s">
        <v>251</v>
      </c>
      <c r="B2" s="291"/>
      <c r="C2" s="291"/>
      <c r="D2" s="291"/>
      <c r="E2" s="291"/>
    </row>
    <row r="3" spans="1:5" x14ac:dyDescent="0.2">
      <c r="A3" s="291" t="s">
        <v>53</v>
      </c>
      <c r="B3" s="291"/>
      <c r="C3" s="291"/>
      <c r="D3" s="291"/>
      <c r="E3" s="291"/>
    </row>
    <row r="4" spans="1:5" x14ac:dyDescent="0.2">
      <c r="A4" s="291" t="s">
        <v>475</v>
      </c>
      <c r="B4" s="291"/>
      <c r="C4" s="291"/>
      <c r="D4" s="291"/>
      <c r="E4" s="291"/>
    </row>
    <row r="5" spans="1:5" x14ac:dyDescent="0.2">
      <c r="A5" s="291" t="s">
        <v>476</v>
      </c>
      <c r="B5" s="291"/>
      <c r="C5" s="291"/>
      <c r="D5" s="291"/>
      <c r="E5" s="291"/>
    </row>
    <row r="8" spans="1:5" ht="70.5" customHeight="1" x14ac:dyDescent="0.2">
      <c r="A8" s="300" t="s">
        <v>477</v>
      </c>
      <c r="B8" s="300"/>
      <c r="C8" s="300"/>
      <c r="D8" s="300"/>
      <c r="E8" s="300"/>
    </row>
    <row r="12" spans="1:5" ht="38.25" x14ac:dyDescent="0.2">
      <c r="A12" s="155" t="s">
        <v>0</v>
      </c>
      <c r="B12" s="136" t="s">
        <v>22</v>
      </c>
      <c r="C12" s="136" t="s">
        <v>23</v>
      </c>
      <c r="D12" s="136" t="s">
        <v>422</v>
      </c>
      <c r="E12" s="136" t="s">
        <v>482</v>
      </c>
    </row>
    <row r="13" spans="1:5" ht="54" customHeight="1" x14ac:dyDescent="0.2">
      <c r="A13" s="161" t="s">
        <v>443</v>
      </c>
      <c r="B13" s="145" t="s">
        <v>34</v>
      </c>
      <c r="C13" s="146"/>
      <c r="D13" s="137">
        <f>D14</f>
        <v>114000</v>
      </c>
      <c r="E13" s="137">
        <f>E14</f>
        <v>114000</v>
      </c>
    </row>
    <row r="14" spans="1:5" ht="38.25" customHeight="1" x14ac:dyDescent="0.2">
      <c r="A14" s="34" t="s">
        <v>63</v>
      </c>
      <c r="B14" s="147" t="s">
        <v>35</v>
      </c>
      <c r="C14" s="35"/>
      <c r="D14" s="138">
        <f>SUM(D15)</f>
        <v>114000</v>
      </c>
      <c r="E14" s="138">
        <f>SUM(E15)</f>
        <v>114000</v>
      </c>
    </row>
    <row r="15" spans="1:5" ht="39.75" customHeight="1" x14ac:dyDescent="0.2">
      <c r="A15" s="32" t="s">
        <v>60</v>
      </c>
      <c r="B15" s="149" t="s">
        <v>36</v>
      </c>
      <c r="C15" s="26"/>
      <c r="D15" s="139">
        <f>D16</f>
        <v>114000</v>
      </c>
      <c r="E15" s="139">
        <f>E16</f>
        <v>114000</v>
      </c>
    </row>
    <row r="16" spans="1:5" ht="29.25" customHeight="1" x14ac:dyDescent="0.2">
      <c r="A16" s="23" t="s">
        <v>64</v>
      </c>
      <c r="B16" s="151" t="s">
        <v>61</v>
      </c>
      <c r="C16" s="26"/>
      <c r="D16" s="139">
        <f>D17</f>
        <v>114000</v>
      </c>
      <c r="E16" s="139">
        <f>E17</f>
        <v>114000</v>
      </c>
    </row>
    <row r="17" spans="1:5" ht="44.25" customHeight="1" x14ac:dyDescent="0.2">
      <c r="A17" s="4" t="s">
        <v>342</v>
      </c>
      <c r="B17" s="151" t="s">
        <v>61</v>
      </c>
      <c r="C17" s="150">
        <v>200</v>
      </c>
      <c r="D17" s="139">
        <v>114000</v>
      </c>
      <c r="E17" s="139">
        <v>114000</v>
      </c>
    </row>
    <row r="18" spans="1:5" ht="46.5" customHeight="1" x14ac:dyDescent="0.2">
      <c r="A18" s="113" t="s">
        <v>433</v>
      </c>
      <c r="B18" s="146" t="s">
        <v>38</v>
      </c>
      <c r="C18" s="114"/>
      <c r="D18" s="140">
        <f>SUM(D19+D23+D27+D31)</f>
        <v>1330148.49</v>
      </c>
      <c r="E18" s="140">
        <f>SUM(E19+E23+E27+E31)</f>
        <v>1015211.56</v>
      </c>
    </row>
    <row r="19" spans="1:5" ht="55.5" customHeight="1" x14ac:dyDescent="0.2">
      <c r="A19" s="165" t="s">
        <v>62</v>
      </c>
      <c r="B19" s="152" t="s">
        <v>37</v>
      </c>
      <c r="C19" s="42"/>
      <c r="D19" s="181">
        <f>D20</f>
        <v>900000</v>
      </c>
      <c r="E19" s="181">
        <f>E20</f>
        <v>900000</v>
      </c>
    </row>
    <row r="20" spans="1:5" ht="36.75" customHeight="1" x14ac:dyDescent="0.2">
      <c r="A20" s="40" t="s">
        <v>65</v>
      </c>
      <c r="B20" s="154" t="s">
        <v>66</v>
      </c>
      <c r="C20" s="39"/>
      <c r="D20" s="130">
        <f>SUM(D21)</f>
        <v>900000</v>
      </c>
      <c r="E20" s="130">
        <f>SUM(E21)</f>
        <v>900000</v>
      </c>
    </row>
    <row r="21" spans="1:5" ht="31.5" customHeight="1" x14ac:dyDescent="0.2">
      <c r="A21" s="40" t="s">
        <v>67</v>
      </c>
      <c r="B21" s="154" t="s">
        <v>68</v>
      </c>
      <c r="C21" s="26"/>
      <c r="D21" s="139">
        <f>SUM(D22)</f>
        <v>900000</v>
      </c>
      <c r="E21" s="139">
        <f>SUM(E22)</f>
        <v>900000</v>
      </c>
    </row>
    <row r="22" spans="1:5" ht="57" customHeight="1" x14ac:dyDescent="0.2">
      <c r="A22" s="4" t="s">
        <v>343</v>
      </c>
      <c r="B22" s="154" t="s">
        <v>68</v>
      </c>
      <c r="C22" s="150">
        <v>200</v>
      </c>
      <c r="D22" s="139">
        <v>900000</v>
      </c>
      <c r="E22" s="139">
        <v>900000</v>
      </c>
    </row>
    <row r="23" spans="1:5" ht="83.25" customHeight="1" x14ac:dyDescent="0.2">
      <c r="A23" s="162" t="s">
        <v>444</v>
      </c>
      <c r="B23" s="147" t="s">
        <v>69</v>
      </c>
      <c r="C23" s="35"/>
      <c r="D23" s="138">
        <f>SUM(D24)</f>
        <v>157123</v>
      </c>
      <c r="E23" s="138">
        <f>SUM(E24)</f>
        <v>115211.56</v>
      </c>
    </row>
    <row r="24" spans="1:5" ht="48" customHeight="1" x14ac:dyDescent="0.2">
      <c r="A24" s="163" t="s">
        <v>154</v>
      </c>
      <c r="B24" s="149" t="s">
        <v>70</v>
      </c>
      <c r="C24" s="149"/>
      <c r="D24" s="123">
        <f>D25</f>
        <v>157123</v>
      </c>
      <c r="E24" s="123">
        <f>E25</f>
        <v>115211.56</v>
      </c>
    </row>
    <row r="25" spans="1:5" ht="24.75" customHeight="1" x14ac:dyDescent="0.2">
      <c r="A25" s="164" t="s">
        <v>71</v>
      </c>
      <c r="B25" s="155" t="s">
        <v>72</v>
      </c>
      <c r="C25" s="150"/>
      <c r="D25" s="139">
        <f>SUM(D26)</f>
        <v>157123</v>
      </c>
      <c r="E25" s="139">
        <f>E26</f>
        <v>115211.56</v>
      </c>
    </row>
    <row r="26" spans="1:5" ht="44.25" customHeight="1" x14ac:dyDescent="0.2">
      <c r="A26" s="167" t="s">
        <v>344</v>
      </c>
      <c r="B26" s="155" t="s">
        <v>72</v>
      </c>
      <c r="C26" s="150">
        <v>200</v>
      </c>
      <c r="D26" s="139">
        <v>157123</v>
      </c>
      <c r="E26" s="139">
        <v>115211.56</v>
      </c>
    </row>
    <row r="27" spans="1:5" s="48" customFormat="1" ht="39" customHeight="1" x14ac:dyDescent="0.2">
      <c r="A27" s="190" t="s">
        <v>159</v>
      </c>
      <c r="B27" s="157" t="s">
        <v>160</v>
      </c>
      <c r="C27" s="153"/>
      <c r="D27" s="181">
        <f>SUM(D28)</f>
        <v>163852.69</v>
      </c>
      <c r="E27" s="181">
        <f>SUM(E28)</f>
        <v>0</v>
      </c>
    </row>
    <row r="28" spans="1:5" s="33" customFormat="1" ht="42.75" customHeight="1" x14ac:dyDescent="0.2">
      <c r="A28" s="32" t="s">
        <v>162</v>
      </c>
      <c r="B28" s="149" t="s">
        <v>161</v>
      </c>
      <c r="C28" s="149"/>
      <c r="D28" s="123">
        <f>D29</f>
        <v>163852.69</v>
      </c>
      <c r="E28" s="123">
        <f>E29</f>
        <v>0</v>
      </c>
    </row>
    <row r="29" spans="1:5" ht="30.75" customHeight="1" x14ac:dyDescent="0.2">
      <c r="A29" s="23" t="s">
        <v>163</v>
      </c>
      <c r="B29" s="155" t="s">
        <v>164</v>
      </c>
      <c r="C29" s="150"/>
      <c r="D29" s="139">
        <f>D30</f>
        <v>163852.69</v>
      </c>
      <c r="E29" s="139">
        <f>E30</f>
        <v>0</v>
      </c>
    </row>
    <row r="30" spans="1:5" ht="69.75" customHeight="1" x14ac:dyDescent="0.2">
      <c r="A30" s="167" t="s">
        <v>345</v>
      </c>
      <c r="B30" s="155" t="s">
        <v>164</v>
      </c>
      <c r="C30" s="150">
        <v>200</v>
      </c>
      <c r="D30" s="139">
        <v>163852.69</v>
      </c>
      <c r="E30" s="139"/>
    </row>
    <row r="31" spans="1:5" s="48" customFormat="1" ht="39.75" customHeight="1" x14ac:dyDescent="0.2">
      <c r="A31" s="190" t="s">
        <v>165</v>
      </c>
      <c r="B31" s="157" t="s">
        <v>168</v>
      </c>
      <c r="C31" s="153"/>
      <c r="D31" s="181">
        <f>SUM(D32)</f>
        <v>109172.8</v>
      </c>
      <c r="E31" s="181">
        <f>SUM(E32)</f>
        <v>0</v>
      </c>
    </row>
    <row r="32" spans="1:5" s="33" customFormat="1" ht="37.5" customHeight="1" x14ac:dyDescent="0.2">
      <c r="A32" s="163" t="s">
        <v>166</v>
      </c>
      <c r="B32" s="149" t="s">
        <v>169</v>
      </c>
      <c r="C32" s="149"/>
      <c r="D32" s="123">
        <f>D33</f>
        <v>109172.8</v>
      </c>
      <c r="E32" s="123">
        <f>E33</f>
        <v>0</v>
      </c>
    </row>
    <row r="33" spans="1:5" ht="35.25" customHeight="1" x14ac:dyDescent="0.2">
      <c r="A33" s="164" t="s">
        <v>167</v>
      </c>
      <c r="B33" s="155" t="s">
        <v>170</v>
      </c>
      <c r="C33" s="150"/>
      <c r="D33" s="139">
        <f>D34</f>
        <v>109172.8</v>
      </c>
      <c r="E33" s="139">
        <f>E34</f>
        <v>0</v>
      </c>
    </row>
    <row r="34" spans="1:5" ht="61.5" customHeight="1" x14ac:dyDescent="0.2">
      <c r="A34" s="15" t="s">
        <v>346</v>
      </c>
      <c r="B34" s="155" t="s">
        <v>170</v>
      </c>
      <c r="C34" s="150">
        <v>200</v>
      </c>
      <c r="D34" s="139">
        <v>109172.8</v>
      </c>
      <c r="E34" s="139"/>
    </row>
    <row r="35" spans="1:5" ht="48.75" customHeight="1" x14ac:dyDescent="0.2">
      <c r="A35" s="178" t="s">
        <v>445</v>
      </c>
      <c r="B35" s="145" t="s">
        <v>39</v>
      </c>
      <c r="C35" s="179"/>
      <c r="D35" s="137">
        <f>D36</f>
        <v>10000</v>
      </c>
      <c r="E35" s="137">
        <f>E36</f>
        <v>10000</v>
      </c>
    </row>
    <row r="36" spans="1:5" ht="38.25" customHeight="1" x14ac:dyDescent="0.2">
      <c r="A36" s="191" t="s">
        <v>75</v>
      </c>
      <c r="B36" s="147" t="s">
        <v>73</v>
      </c>
      <c r="C36" s="148"/>
      <c r="D36" s="138">
        <f t="shared" ref="D36:E38" si="0">D37</f>
        <v>10000</v>
      </c>
      <c r="E36" s="138">
        <f t="shared" si="0"/>
        <v>10000</v>
      </c>
    </row>
    <row r="37" spans="1:5" ht="39" customHeight="1" x14ac:dyDescent="0.2">
      <c r="A37" s="168" t="s">
        <v>76</v>
      </c>
      <c r="B37" s="149" t="s">
        <v>74</v>
      </c>
      <c r="C37" s="149"/>
      <c r="D37" s="123">
        <f t="shared" si="0"/>
        <v>10000</v>
      </c>
      <c r="E37" s="123">
        <f t="shared" si="0"/>
        <v>10000</v>
      </c>
    </row>
    <row r="38" spans="1:5" ht="31.5" customHeight="1" x14ac:dyDescent="0.2">
      <c r="A38" s="14" t="s">
        <v>77</v>
      </c>
      <c r="B38" s="155" t="s">
        <v>78</v>
      </c>
      <c r="C38" s="150"/>
      <c r="D38" s="139">
        <f t="shared" si="0"/>
        <v>10000</v>
      </c>
      <c r="E38" s="139">
        <f t="shared" si="0"/>
        <v>10000</v>
      </c>
    </row>
    <row r="39" spans="1:5" ht="51" customHeight="1" x14ac:dyDescent="0.2">
      <c r="A39" s="167" t="s">
        <v>317</v>
      </c>
      <c r="B39" s="155" t="s">
        <v>78</v>
      </c>
      <c r="C39" s="150">
        <v>200</v>
      </c>
      <c r="D39" s="139">
        <v>10000</v>
      </c>
      <c r="E39" s="139">
        <v>10000</v>
      </c>
    </row>
    <row r="40" spans="1:5" ht="42.75" customHeight="1" x14ac:dyDescent="0.2">
      <c r="A40" s="161" t="s">
        <v>436</v>
      </c>
      <c r="B40" s="145" t="s">
        <v>40</v>
      </c>
      <c r="C40" s="114"/>
      <c r="D40" s="137">
        <f>SUM(D41+D49)</f>
        <v>3035166.8</v>
      </c>
      <c r="E40" s="137">
        <f>SUM(E41+E49)</f>
        <v>3025312.76</v>
      </c>
    </row>
    <row r="41" spans="1:5" ht="87" customHeight="1" x14ac:dyDescent="0.2">
      <c r="A41" s="165" t="s">
        <v>79</v>
      </c>
      <c r="B41" s="157" t="s">
        <v>41</v>
      </c>
      <c r="C41" s="42"/>
      <c r="D41" s="181">
        <f>SUM(D42)</f>
        <v>2995166.8</v>
      </c>
      <c r="E41" s="181">
        <f>SUM(E42)</f>
        <v>2995312.76</v>
      </c>
    </row>
    <row r="42" spans="1:5" ht="47.25" customHeight="1" x14ac:dyDescent="0.2">
      <c r="A42" s="163" t="s">
        <v>80</v>
      </c>
      <c r="B42" s="149" t="s">
        <v>42</v>
      </c>
      <c r="C42" s="28"/>
      <c r="D42" s="123">
        <f>SUM(D44+D47+D48)</f>
        <v>2995166.8</v>
      </c>
      <c r="E42" s="123">
        <f>SUM(E44+E47+E48)</f>
        <v>2995312.76</v>
      </c>
    </row>
    <row r="43" spans="1:5" ht="66" customHeight="1" x14ac:dyDescent="0.2">
      <c r="A43" s="164" t="s">
        <v>81</v>
      </c>
      <c r="B43" s="155" t="s">
        <v>82</v>
      </c>
      <c r="C43" s="26"/>
      <c r="D43" s="139">
        <f>SUM(D44)</f>
        <v>2951605</v>
      </c>
      <c r="E43" s="139">
        <f>SUM(E44)</f>
        <v>2951605</v>
      </c>
    </row>
    <row r="44" spans="1:5" ht="138" customHeight="1" x14ac:dyDescent="0.2">
      <c r="A44" s="164" t="s">
        <v>347</v>
      </c>
      <c r="B44" s="155" t="s">
        <v>82</v>
      </c>
      <c r="C44" s="150">
        <v>100</v>
      </c>
      <c r="D44" s="139">
        <v>2951605</v>
      </c>
      <c r="E44" s="139">
        <v>2951605</v>
      </c>
    </row>
    <row r="45" spans="1:5" ht="75.75" customHeight="1" x14ac:dyDescent="0.2">
      <c r="A45" s="164" t="s">
        <v>85</v>
      </c>
      <c r="B45" s="155" t="s">
        <v>86</v>
      </c>
      <c r="C45" s="150"/>
      <c r="D45" s="139">
        <v>0</v>
      </c>
      <c r="E45" s="139">
        <v>0</v>
      </c>
    </row>
    <row r="46" spans="1:5" ht="135.75" customHeight="1" x14ac:dyDescent="0.2">
      <c r="A46" s="164" t="s">
        <v>348</v>
      </c>
      <c r="B46" s="155" t="s">
        <v>86</v>
      </c>
      <c r="C46" s="150">
        <v>100</v>
      </c>
      <c r="D46" s="139">
        <v>0</v>
      </c>
      <c r="E46" s="139">
        <v>0</v>
      </c>
    </row>
    <row r="47" spans="1:5" ht="43.5" customHeight="1" x14ac:dyDescent="0.2">
      <c r="A47" s="21" t="s">
        <v>349</v>
      </c>
      <c r="B47" s="155" t="s">
        <v>84</v>
      </c>
      <c r="C47" s="150">
        <v>200</v>
      </c>
      <c r="D47" s="139">
        <v>37961.800000000003</v>
      </c>
      <c r="E47" s="139">
        <v>38107.760000000002</v>
      </c>
    </row>
    <row r="48" spans="1:5" ht="35.25" customHeight="1" x14ac:dyDescent="0.2">
      <c r="A48" s="15" t="s">
        <v>350</v>
      </c>
      <c r="B48" s="155" t="s">
        <v>84</v>
      </c>
      <c r="C48" s="150">
        <v>800</v>
      </c>
      <c r="D48" s="139">
        <v>5600</v>
      </c>
      <c r="E48" s="139">
        <v>5600</v>
      </c>
    </row>
    <row r="49" spans="1:5" ht="81" customHeight="1" x14ac:dyDescent="0.2">
      <c r="A49" s="190" t="s">
        <v>90</v>
      </c>
      <c r="B49" s="153" t="s">
        <v>87</v>
      </c>
      <c r="C49" s="153"/>
      <c r="D49" s="194">
        <f>SUM(D50)</f>
        <v>40000</v>
      </c>
      <c r="E49" s="194">
        <f>SUM(E50)</f>
        <v>30000</v>
      </c>
    </row>
    <row r="50" spans="1:5" ht="47.25" customHeight="1" x14ac:dyDescent="0.2">
      <c r="A50" s="163" t="s">
        <v>89</v>
      </c>
      <c r="B50" s="149" t="s">
        <v>88</v>
      </c>
      <c r="C50" s="149"/>
      <c r="D50" s="123">
        <f>SUM(D51)</f>
        <v>40000</v>
      </c>
      <c r="E50" s="123">
        <f>SUM(E51)</f>
        <v>30000</v>
      </c>
    </row>
    <row r="51" spans="1:5" ht="31.5" customHeight="1" x14ac:dyDescent="0.2">
      <c r="A51" s="164" t="s">
        <v>91</v>
      </c>
      <c r="B51" s="155" t="s">
        <v>92</v>
      </c>
      <c r="C51" s="150"/>
      <c r="D51" s="139">
        <f>D52</f>
        <v>40000</v>
      </c>
      <c r="E51" s="139">
        <f>E52</f>
        <v>30000</v>
      </c>
    </row>
    <row r="52" spans="1:5" ht="49.5" customHeight="1" x14ac:dyDescent="0.2">
      <c r="A52" s="167" t="s">
        <v>351</v>
      </c>
      <c r="B52" s="155" t="s">
        <v>92</v>
      </c>
      <c r="C52" s="150">
        <v>200</v>
      </c>
      <c r="D52" s="139">
        <v>40000</v>
      </c>
      <c r="E52" s="139">
        <v>30000</v>
      </c>
    </row>
    <row r="53" spans="1:5" ht="54" customHeight="1" x14ac:dyDescent="0.2">
      <c r="A53" s="180" t="s">
        <v>93</v>
      </c>
      <c r="B53" s="146" t="s">
        <v>43</v>
      </c>
      <c r="C53" s="146"/>
      <c r="D53" s="140">
        <f>SUM(D55)</f>
        <v>54449.02</v>
      </c>
      <c r="E53" s="140">
        <f>SUM(E55)</f>
        <v>0</v>
      </c>
    </row>
    <row r="54" spans="1:5" ht="54" customHeight="1" x14ac:dyDescent="0.2">
      <c r="A54" s="190" t="s">
        <v>438</v>
      </c>
      <c r="B54" s="204" t="s">
        <v>439</v>
      </c>
      <c r="C54" s="204"/>
      <c r="D54" s="181">
        <f>SUM(D55)</f>
        <v>54449.02</v>
      </c>
      <c r="E54" s="181">
        <v>0</v>
      </c>
    </row>
    <row r="55" spans="1:5" ht="28.5" customHeight="1" x14ac:dyDescent="0.2">
      <c r="A55" s="163" t="s">
        <v>94</v>
      </c>
      <c r="B55" s="155" t="s">
        <v>95</v>
      </c>
      <c r="C55" s="150"/>
      <c r="D55" s="139">
        <f>SUM(D56)</f>
        <v>54449.02</v>
      </c>
      <c r="E55" s="139">
        <f>SUM(E56)</f>
        <v>0</v>
      </c>
    </row>
    <row r="56" spans="1:5" ht="48" customHeight="1" x14ac:dyDescent="0.2">
      <c r="A56" s="164" t="s">
        <v>96</v>
      </c>
      <c r="B56" s="151" t="s">
        <v>97</v>
      </c>
      <c r="C56" s="150"/>
      <c r="D56" s="139">
        <f>D57</f>
        <v>54449.02</v>
      </c>
      <c r="E56" s="139">
        <f>E57</f>
        <v>0</v>
      </c>
    </row>
    <row r="57" spans="1:5" ht="56.25" customHeight="1" x14ac:dyDescent="0.2">
      <c r="A57" s="167" t="s">
        <v>352</v>
      </c>
      <c r="B57" s="151" t="s">
        <v>97</v>
      </c>
      <c r="C57" s="150">
        <v>200</v>
      </c>
      <c r="D57" s="139">
        <v>54449.02</v>
      </c>
      <c r="E57" s="139">
        <v>0</v>
      </c>
    </row>
    <row r="58" spans="1:5" ht="45" customHeight="1" x14ac:dyDescent="0.2">
      <c r="A58" s="161" t="s">
        <v>440</v>
      </c>
      <c r="B58" s="195" t="s">
        <v>44</v>
      </c>
      <c r="C58" s="196"/>
      <c r="D58" s="197">
        <f>D59</f>
        <v>3909035.65</v>
      </c>
      <c r="E58" s="197">
        <f>E59</f>
        <v>3970218.63</v>
      </c>
    </row>
    <row r="59" spans="1:5" s="33" customFormat="1" ht="57" customHeight="1" x14ac:dyDescent="0.2">
      <c r="A59" s="162" t="s">
        <v>99</v>
      </c>
      <c r="B59" s="147" t="s">
        <v>45</v>
      </c>
      <c r="C59" s="35"/>
      <c r="D59" s="138">
        <f>SUM(D60)</f>
        <v>3909035.65</v>
      </c>
      <c r="E59" s="138">
        <f>SUM(E60)</f>
        <v>3970218.63</v>
      </c>
    </row>
    <row r="60" spans="1:5" ht="43.5" customHeight="1" x14ac:dyDescent="0.2">
      <c r="A60" s="163" t="s">
        <v>332</v>
      </c>
      <c r="B60" s="149" t="s">
        <v>46</v>
      </c>
      <c r="C60" s="28"/>
      <c r="D60" s="123">
        <f>SUM(D65+D61+D72)</f>
        <v>3909035.65</v>
      </c>
      <c r="E60" s="123">
        <f>SUM(E65+E61+E72)</f>
        <v>3970218.63</v>
      </c>
    </row>
    <row r="61" spans="1:5" ht="50.25" customHeight="1" x14ac:dyDescent="0.2">
      <c r="A61" s="164" t="s">
        <v>353</v>
      </c>
      <c r="B61" s="155" t="s">
        <v>98</v>
      </c>
      <c r="C61" s="150"/>
      <c r="D61" s="139">
        <f>SUM(D62+D63+D64)</f>
        <v>2875758.65</v>
      </c>
      <c r="E61" s="139">
        <f>SUM(E62+E63+E64+H60)</f>
        <v>2936941.63</v>
      </c>
    </row>
    <row r="62" spans="1:5" ht="94.5" customHeight="1" x14ac:dyDescent="0.2">
      <c r="A62" s="3" t="s">
        <v>354</v>
      </c>
      <c r="B62" s="155" t="s">
        <v>98</v>
      </c>
      <c r="C62" s="150">
        <v>100</v>
      </c>
      <c r="D62" s="139">
        <v>2794484</v>
      </c>
      <c r="E62" s="139">
        <v>2794484</v>
      </c>
    </row>
    <row r="63" spans="1:5" ht="62.25" customHeight="1" x14ac:dyDescent="0.2">
      <c r="A63" s="167" t="s">
        <v>355</v>
      </c>
      <c r="B63" s="155" t="s">
        <v>98</v>
      </c>
      <c r="C63" s="150">
        <v>200</v>
      </c>
      <c r="D63" s="139">
        <v>61252.65</v>
      </c>
      <c r="E63" s="139">
        <v>122435.63</v>
      </c>
    </row>
    <row r="64" spans="1:5" s="33" customFormat="1" ht="61.5" customHeight="1" x14ac:dyDescent="0.2">
      <c r="A64" s="167" t="s">
        <v>356</v>
      </c>
      <c r="B64" s="155" t="s">
        <v>98</v>
      </c>
      <c r="C64" s="150">
        <v>800</v>
      </c>
      <c r="D64" s="139">
        <v>20022</v>
      </c>
      <c r="E64" s="139">
        <v>20022</v>
      </c>
    </row>
    <row r="65" spans="1:5" ht="31.5" customHeight="1" x14ac:dyDescent="0.2">
      <c r="A65" s="164" t="s">
        <v>101</v>
      </c>
      <c r="B65" s="155" t="s">
        <v>100</v>
      </c>
      <c r="C65" s="150"/>
      <c r="D65" s="139">
        <f>SUM(D66)</f>
        <v>1023277</v>
      </c>
      <c r="E65" s="139">
        <f>SUM(E66)</f>
        <v>1023277</v>
      </c>
    </row>
    <row r="66" spans="1:5" ht="94.5" customHeight="1" x14ac:dyDescent="0.2">
      <c r="A66" s="3" t="s">
        <v>357</v>
      </c>
      <c r="B66" s="155" t="s">
        <v>100</v>
      </c>
      <c r="C66" s="150">
        <v>100</v>
      </c>
      <c r="D66" s="139">
        <v>1023277</v>
      </c>
      <c r="E66" s="139">
        <v>1023277</v>
      </c>
    </row>
    <row r="67" spans="1:5" ht="59.25" customHeight="1" x14ac:dyDescent="0.2">
      <c r="A67" s="172" t="s">
        <v>467</v>
      </c>
      <c r="B67" s="154" t="s">
        <v>102</v>
      </c>
      <c r="C67" s="154"/>
      <c r="D67" s="130">
        <f>SUM(D72)</f>
        <v>10000</v>
      </c>
      <c r="E67" s="130">
        <f>SUM(E72)</f>
        <v>10000</v>
      </c>
    </row>
    <row r="68" spans="1:5" s="33" customFormat="1" ht="59.25" customHeight="1" x14ac:dyDescent="0.2">
      <c r="A68" s="161" t="s">
        <v>495</v>
      </c>
      <c r="B68" s="145" t="s">
        <v>496</v>
      </c>
      <c r="C68" s="114"/>
      <c r="D68" s="137">
        <f>D69</f>
        <v>1893963.7</v>
      </c>
      <c r="E68" s="137">
        <f>E69</f>
        <v>1893963.7</v>
      </c>
    </row>
    <row r="69" spans="1:5" ht="39.75" customHeight="1" x14ac:dyDescent="0.2">
      <c r="A69" s="166" t="s">
        <v>497</v>
      </c>
      <c r="B69" s="147" t="s">
        <v>498</v>
      </c>
      <c r="C69" s="35"/>
      <c r="D69" s="138">
        <f>SUM(D70)</f>
        <v>1893963.7</v>
      </c>
      <c r="E69" s="138">
        <f>SUM(E70)</f>
        <v>1893963.7</v>
      </c>
    </row>
    <row r="70" spans="1:5" ht="15" customHeight="1" x14ac:dyDescent="0.2">
      <c r="A70" s="164" t="s">
        <v>499</v>
      </c>
      <c r="B70" s="155" t="s">
        <v>500</v>
      </c>
      <c r="C70" s="26"/>
      <c r="D70" s="139">
        <f>D71</f>
        <v>1893963.7</v>
      </c>
      <c r="E70" s="139">
        <f>E71</f>
        <v>1893963.7</v>
      </c>
    </row>
    <row r="71" spans="1:5" ht="77.25" customHeight="1" x14ac:dyDescent="0.2">
      <c r="A71" s="15" t="s">
        <v>501</v>
      </c>
      <c r="B71" s="155" t="s">
        <v>500</v>
      </c>
      <c r="C71" s="150">
        <v>200</v>
      </c>
      <c r="D71" s="139">
        <v>1893963.7</v>
      </c>
      <c r="E71" s="139">
        <v>1893963.7</v>
      </c>
    </row>
    <row r="72" spans="1:5" ht="123" customHeight="1" x14ac:dyDescent="0.2">
      <c r="A72" s="172" t="s">
        <v>466</v>
      </c>
      <c r="B72" s="154" t="s">
        <v>102</v>
      </c>
      <c r="C72" s="154">
        <v>800</v>
      </c>
      <c r="D72" s="130">
        <v>10000</v>
      </c>
      <c r="E72" s="130">
        <v>10000</v>
      </c>
    </row>
    <row r="73" spans="1:5" s="33" customFormat="1" ht="127.5" customHeight="1" x14ac:dyDescent="0.2">
      <c r="A73" s="198" t="s">
        <v>107</v>
      </c>
      <c r="B73" s="159" t="s">
        <v>108</v>
      </c>
      <c r="C73" s="199"/>
      <c r="D73" s="143">
        <f>SUM(D74+D78+D83+D84)</f>
        <v>344320</v>
      </c>
      <c r="E73" s="143">
        <f>SUM(E74+E78+E83+E84)</f>
        <v>344320</v>
      </c>
    </row>
    <row r="74" spans="1:5" ht="45" customHeight="1" x14ac:dyDescent="0.2">
      <c r="A74" s="6" t="s">
        <v>110</v>
      </c>
      <c r="B74" s="136" t="s">
        <v>109</v>
      </c>
      <c r="C74" s="27"/>
      <c r="D74" s="186">
        <f>SUM(D76)</f>
        <v>219520</v>
      </c>
      <c r="E74" s="186">
        <f>SUM(E76)</f>
        <v>219520</v>
      </c>
    </row>
    <row r="75" spans="1:5" ht="27" customHeight="1" x14ac:dyDescent="0.2">
      <c r="A75" s="135" t="s">
        <v>112</v>
      </c>
      <c r="B75" s="136" t="s">
        <v>111</v>
      </c>
      <c r="C75" s="27"/>
      <c r="D75" s="144">
        <f>SUM(D76)</f>
        <v>219520</v>
      </c>
      <c r="E75" s="144">
        <f>SUM(E76)</f>
        <v>219520</v>
      </c>
    </row>
    <row r="76" spans="1:5" s="33" customFormat="1" ht="75.75" customHeight="1" x14ac:dyDescent="0.2">
      <c r="A76" s="135" t="s">
        <v>358</v>
      </c>
      <c r="B76" s="136" t="s">
        <v>111</v>
      </c>
      <c r="C76" s="160">
        <v>300</v>
      </c>
      <c r="D76" s="144">
        <v>219520</v>
      </c>
      <c r="E76" s="144">
        <v>219520</v>
      </c>
    </row>
    <row r="77" spans="1:5" ht="136.5" customHeight="1" x14ac:dyDescent="0.2">
      <c r="A77" s="167" t="s">
        <v>336</v>
      </c>
      <c r="B77" s="136" t="s">
        <v>150</v>
      </c>
      <c r="C77" s="27"/>
      <c r="D77" s="144">
        <v>0</v>
      </c>
      <c r="E77" s="144">
        <v>0</v>
      </c>
    </row>
    <row r="78" spans="1:5" ht="105" customHeight="1" x14ac:dyDescent="0.2">
      <c r="A78" s="203" t="s">
        <v>113</v>
      </c>
      <c r="B78" s="136" t="s">
        <v>114</v>
      </c>
      <c r="C78" s="27"/>
      <c r="D78" s="144">
        <f>SUM(D79)</f>
        <v>124800</v>
      </c>
      <c r="E78" s="144">
        <f>SUM(E79)</f>
        <v>124800</v>
      </c>
    </row>
    <row r="79" spans="1:5" ht="69" customHeight="1" x14ac:dyDescent="0.2">
      <c r="A79" s="13" t="s">
        <v>110</v>
      </c>
      <c r="B79" s="136" t="s">
        <v>115</v>
      </c>
      <c r="C79" s="27"/>
      <c r="D79" s="144">
        <f>SUM(D80)</f>
        <v>124800</v>
      </c>
      <c r="E79" s="144">
        <f>SUM(E80)</f>
        <v>124800</v>
      </c>
    </row>
    <row r="80" spans="1:5" ht="60.75" customHeight="1" x14ac:dyDescent="0.2">
      <c r="A80" s="24" t="s">
        <v>117</v>
      </c>
      <c r="B80" s="136" t="s">
        <v>116</v>
      </c>
      <c r="C80" s="160"/>
      <c r="D80" s="144">
        <f>SUM(D81:D82)</f>
        <v>124800</v>
      </c>
      <c r="E80" s="144">
        <f>SUM(E81:E82)</f>
        <v>124800</v>
      </c>
    </row>
    <row r="81" spans="1:5" ht="127.5" x14ac:dyDescent="0.2">
      <c r="A81" s="3" t="s">
        <v>340</v>
      </c>
      <c r="B81" s="136" t="s">
        <v>116</v>
      </c>
      <c r="C81" s="160">
        <v>100</v>
      </c>
      <c r="D81" s="144">
        <v>124800</v>
      </c>
      <c r="E81" s="144">
        <v>124800</v>
      </c>
    </row>
    <row r="82" spans="1:5" ht="89.25" x14ac:dyDescent="0.2">
      <c r="A82" s="167" t="s">
        <v>359</v>
      </c>
      <c r="B82" s="136" t="s">
        <v>116</v>
      </c>
      <c r="C82" s="160">
        <v>200</v>
      </c>
      <c r="D82" s="144">
        <v>0</v>
      </c>
      <c r="E82" s="144">
        <v>0</v>
      </c>
    </row>
    <row r="83" spans="1:5" ht="63.75" x14ac:dyDescent="0.2">
      <c r="A83" s="14" t="s">
        <v>395</v>
      </c>
      <c r="B83" s="136" t="s">
        <v>429</v>
      </c>
      <c r="C83" s="160">
        <v>500</v>
      </c>
      <c r="D83" s="144"/>
      <c r="E83" s="144">
        <v>0</v>
      </c>
    </row>
    <row r="84" spans="1:5" ht="51" x14ac:dyDescent="0.2">
      <c r="A84" s="14" t="s">
        <v>396</v>
      </c>
      <c r="B84" s="136" t="s">
        <v>430</v>
      </c>
      <c r="C84" s="160">
        <v>500</v>
      </c>
      <c r="D84" s="144"/>
      <c r="E84" s="144">
        <v>0</v>
      </c>
    </row>
    <row r="85" spans="1:5" x14ac:dyDescent="0.2">
      <c r="A85" s="278" t="s">
        <v>458</v>
      </c>
      <c r="B85" s="279"/>
      <c r="C85" s="280"/>
      <c r="D85" s="281">
        <v>215366.53</v>
      </c>
      <c r="E85" s="281">
        <v>439698.05</v>
      </c>
    </row>
    <row r="86" spans="1:5" x14ac:dyDescent="0.2">
      <c r="A86" s="200" t="s">
        <v>24</v>
      </c>
      <c r="B86" s="183"/>
      <c r="C86" s="201"/>
      <c r="D86" s="202">
        <f>SUM(D85+D73+D68+D53+D40+D35+D18+D13+D58)</f>
        <v>10906450.189999999</v>
      </c>
      <c r="E86" s="202">
        <f>SUM(E85+E73+E68+E53+E40+E35+E18+E13+E58)</f>
        <v>10812724.699999999</v>
      </c>
    </row>
    <row r="88" spans="1:5" x14ac:dyDescent="0.2">
      <c r="D88" s="115"/>
      <c r="E88" s="115"/>
    </row>
  </sheetData>
  <mergeCells count="6">
    <mergeCell ref="A5:E5"/>
    <mergeCell ref="A8:E8"/>
    <mergeCell ref="A1:E1"/>
    <mergeCell ref="A2:E2"/>
    <mergeCell ref="A3:E3"/>
    <mergeCell ref="A4:E4"/>
  </mergeCells>
  <phoneticPr fontId="9" type="noConversion"/>
  <pageMargins left="0.78740157480314965" right="0.39370078740157483" top="0.78740157480314965" bottom="0.78740157480314965" header="0.51181102362204722" footer="0.51181102362204722"/>
  <pageSetup paperSize="9" scale="60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topLeftCell="A50" workbookViewId="0">
      <selection activeCell="F100" sqref="F100"/>
    </sheetView>
  </sheetViews>
  <sheetFormatPr defaultRowHeight="12.75" x14ac:dyDescent="0.2"/>
  <cols>
    <col min="1" max="1" width="47.140625" customWidth="1"/>
    <col min="2" max="2" width="9.140625" customWidth="1"/>
    <col min="3" max="3" width="9.42578125" customWidth="1"/>
    <col min="4" max="4" width="13.85546875" customWidth="1"/>
    <col min="5" max="5" width="9.140625" customWidth="1"/>
    <col min="6" max="6" width="16.42578125" customWidth="1"/>
  </cols>
  <sheetData>
    <row r="1" spans="1:16" x14ac:dyDescent="0.2">
      <c r="A1" s="291" t="s">
        <v>28</v>
      </c>
      <c r="B1" s="291"/>
      <c r="C1" s="291"/>
      <c r="D1" s="291"/>
      <c r="E1" s="291"/>
    </row>
    <row r="2" spans="1:16" x14ac:dyDescent="0.2">
      <c r="A2" s="291" t="s">
        <v>52</v>
      </c>
      <c r="B2" s="291"/>
      <c r="C2" s="291"/>
      <c r="D2" s="291"/>
      <c r="E2" s="291"/>
    </row>
    <row r="3" spans="1:16" x14ac:dyDescent="0.2">
      <c r="A3" s="291" t="s">
        <v>53</v>
      </c>
      <c r="B3" s="291"/>
      <c r="C3" s="291"/>
      <c r="D3" s="291"/>
      <c r="E3" s="291"/>
    </row>
    <row r="4" spans="1:16" x14ac:dyDescent="0.2">
      <c r="A4" s="291" t="s">
        <v>479</v>
      </c>
      <c r="B4" s="291"/>
      <c r="C4" s="291"/>
      <c r="D4" s="291"/>
      <c r="E4" s="291"/>
    </row>
    <row r="5" spans="1:16" x14ac:dyDescent="0.2">
      <c r="A5" s="291" t="s">
        <v>480</v>
      </c>
      <c r="B5" s="291"/>
      <c r="C5" s="291"/>
      <c r="D5" s="291"/>
      <c r="E5" s="291"/>
    </row>
    <row r="8" spans="1:16" ht="18" customHeight="1" x14ac:dyDescent="0.2">
      <c r="A8" s="305" t="s">
        <v>478</v>
      </c>
      <c r="B8" s="305"/>
      <c r="C8" s="305"/>
      <c r="D8" s="305"/>
      <c r="E8" s="305"/>
      <c r="F8" s="302"/>
    </row>
    <row r="10" spans="1:16" x14ac:dyDescent="0.2">
      <c r="A10" s="304"/>
      <c r="B10" s="304"/>
      <c r="C10" s="304"/>
      <c r="D10" s="304"/>
      <c r="E10" s="304"/>
    </row>
    <row r="12" spans="1:16" ht="36.75" customHeight="1" x14ac:dyDescent="0.2">
      <c r="A12" s="22" t="s">
        <v>0</v>
      </c>
      <c r="B12" s="5" t="s">
        <v>50</v>
      </c>
      <c r="C12" s="5" t="s">
        <v>118</v>
      </c>
      <c r="D12" s="5" t="s">
        <v>51</v>
      </c>
      <c r="E12" s="5" t="s">
        <v>23</v>
      </c>
      <c r="F12" s="5" t="s">
        <v>196</v>
      </c>
    </row>
    <row r="13" spans="1:16" ht="30" customHeight="1" x14ac:dyDescent="0.2">
      <c r="A13" s="128" t="s">
        <v>54</v>
      </c>
      <c r="B13" s="189">
        <v>926</v>
      </c>
      <c r="C13" s="206"/>
      <c r="D13" s="136"/>
      <c r="E13" s="136"/>
      <c r="F13" s="227">
        <f>F99</f>
        <v>10832095.890000001</v>
      </c>
    </row>
    <row r="14" spans="1:16" ht="19.5" customHeight="1" x14ac:dyDescent="0.2">
      <c r="A14" s="205" t="s">
        <v>119</v>
      </c>
      <c r="B14" s="156">
        <v>926</v>
      </c>
      <c r="C14" s="207" t="s">
        <v>120</v>
      </c>
      <c r="D14" s="208"/>
      <c r="E14" s="208"/>
      <c r="F14" s="228">
        <f>SUM(F15+F26+F32+F30+F34+F35+F37+F39+F41+F28)</f>
        <v>4046381.91</v>
      </c>
    </row>
    <row r="15" spans="1:16" s="36" customFormat="1" ht="73.5" customHeight="1" x14ac:dyDescent="0.2">
      <c r="A15" s="128" t="s">
        <v>149</v>
      </c>
      <c r="B15" s="209">
        <v>926</v>
      </c>
      <c r="C15" s="210" t="s">
        <v>121</v>
      </c>
      <c r="D15" s="189"/>
      <c r="E15" s="149"/>
      <c r="F15" s="229">
        <f>SUM(F16)</f>
        <v>2817895.89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6" ht="33.75" customHeight="1" x14ac:dyDescent="0.2">
      <c r="A16" s="164" t="s">
        <v>326</v>
      </c>
      <c r="B16" s="136">
        <v>926</v>
      </c>
      <c r="C16" s="211" t="s">
        <v>121</v>
      </c>
      <c r="D16" s="155" t="s">
        <v>98</v>
      </c>
      <c r="E16" s="150"/>
      <c r="F16" s="230">
        <f>SUM(F17+F18+F19+F25+F23+F24)</f>
        <v>2817895.89</v>
      </c>
    </row>
    <row r="17" spans="1:16" s="33" customFormat="1" ht="93.75" customHeight="1" x14ac:dyDescent="0.2">
      <c r="A17" s="3" t="s">
        <v>354</v>
      </c>
      <c r="B17" s="136">
        <v>926</v>
      </c>
      <c r="C17" s="211" t="s">
        <v>121</v>
      </c>
      <c r="D17" s="155" t="s">
        <v>98</v>
      </c>
      <c r="E17" s="150">
        <v>100</v>
      </c>
      <c r="F17" s="230">
        <v>2775784</v>
      </c>
    </row>
    <row r="18" spans="1:16" ht="67.5" customHeight="1" x14ac:dyDescent="0.2">
      <c r="A18" s="15" t="s">
        <v>360</v>
      </c>
      <c r="B18" s="136">
        <v>926</v>
      </c>
      <c r="C18" s="211" t="s">
        <v>121</v>
      </c>
      <c r="D18" s="155" t="s">
        <v>98</v>
      </c>
      <c r="E18" s="154">
        <v>200</v>
      </c>
      <c r="F18" s="230">
        <v>21516.240000000002</v>
      </c>
    </row>
    <row r="19" spans="1:16" ht="66" customHeight="1" x14ac:dyDescent="0.2">
      <c r="A19" s="15" t="s">
        <v>380</v>
      </c>
      <c r="B19" s="136">
        <v>926</v>
      </c>
      <c r="C19" s="211" t="s">
        <v>121</v>
      </c>
      <c r="D19" s="155" t="s">
        <v>98</v>
      </c>
      <c r="E19" s="154">
        <v>400</v>
      </c>
      <c r="F19" s="230"/>
    </row>
    <row r="20" spans="1:16" s="33" customFormat="1" ht="59.25" customHeight="1" x14ac:dyDescent="0.2">
      <c r="A20" s="164" t="s">
        <v>103</v>
      </c>
      <c r="B20" s="136">
        <v>926</v>
      </c>
      <c r="C20" s="211" t="s">
        <v>121</v>
      </c>
      <c r="D20" s="151" t="s">
        <v>47</v>
      </c>
      <c r="E20" s="150"/>
      <c r="F20" s="230">
        <f>F21</f>
        <v>0</v>
      </c>
    </row>
    <row r="21" spans="1:16" ht="37.5" customHeight="1" x14ac:dyDescent="0.2">
      <c r="A21" s="167" t="s">
        <v>104</v>
      </c>
      <c r="B21" s="136">
        <v>926</v>
      </c>
      <c r="C21" s="211" t="s">
        <v>121</v>
      </c>
      <c r="D21" s="151" t="s">
        <v>48</v>
      </c>
      <c r="E21" s="149"/>
      <c r="F21" s="230">
        <f>SUM(F22)</f>
        <v>0</v>
      </c>
    </row>
    <row r="22" spans="1:16" ht="45" customHeight="1" x14ac:dyDescent="0.2">
      <c r="A22" s="172" t="s">
        <v>106</v>
      </c>
      <c r="B22" s="136">
        <v>926</v>
      </c>
      <c r="C22" s="211" t="s">
        <v>121</v>
      </c>
      <c r="D22" s="155" t="s">
        <v>105</v>
      </c>
      <c r="E22" s="188"/>
      <c r="F22" s="230">
        <f>SUM(F23)</f>
        <v>0</v>
      </c>
    </row>
    <row r="23" spans="1:16" ht="50.25" customHeight="1" x14ac:dyDescent="0.2">
      <c r="A23" s="15" t="s">
        <v>333</v>
      </c>
      <c r="B23" s="136">
        <v>926</v>
      </c>
      <c r="C23" s="211" t="s">
        <v>121</v>
      </c>
      <c r="D23" s="155" t="s">
        <v>105</v>
      </c>
      <c r="E23" s="150">
        <v>200</v>
      </c>
      <c r="F23" s="230"/>
    </row>
    <row r="24" spans="1:16" ht="54" customHeight="1" x14ac:dyDescent="0.2">
      <c r="A24" s="14" t="s">
        <v>396</v>
      </c>
      <c r="B24" s="136">
        <v>926</v>
      </c>
      <c r="C24" s="211" t="s">
        <v>121</v>
      </c>
      <c r="D24" s="155" t="s">
        <v>430</v>
      </c>
      <c r="E24" s="150">
        <v>500</v>
      </c>
      <c r="F24" s="230">
        <v>573.65</v>
      </c>
    </row>
    <row r="25" spans="1:16" s="36" customFormat="1" ht="57" customHeight="1" x14ac:dyDescent="0.2">
      <c r="A25" s="167" t="s">
        <v>361</v>
      </c>
      <c r="B25" s="136">
        <v>926</v>
      </c>
      <c r="C25" s="211" t="s">
        <v>121</v>
      </c>
      <c r="D25" s="155" t="s">
        <v>98</v>
      </c>
      <c r="E25" s="150">
        <v>800</v>
      </c>
      <c r="F25" s="230">
        <v>20022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s="33" customFormat="1" ht="32.25" customHeight="1" x14ac:dyDescent="0.2">
      <c r="A26" s="164" t="s">
        <v>101</v>
      </c>
      <c r="B26" s="212">
        <v>926</v>
      </c>
      <c r="C26" s="213" t="s">
        <v>122</v>
      </c>
      <c r="D26" s="155" t="s">
        <v>100</v>
      </c>
      <c r="E26" s="150"/>
      <c r="F26" s="229">
        <f>SUM(F27)</f>
        <v>1023277</v>
      </c>
    </row>
    <row r="27" spans="1:16" ht="90.75" customHeight="1" x14ac:dyDescent="0.2">
      <c r="A27" s="3" t="s">
        <v>331</v>
      </c>
      <c r="B27" s="212">
        <v>926</v>
      </c>
      <c r="C27" s="213" t="s">
        <v>122</v>
      </c>
      <c r="D27" s="155" t="s">
        <v>100</v>
      </c>
      <c r="E27" s="150">
        <v>100</v>
      </c>
      <c r="F27" s="230">
        <v>1023277</v>
      </c>
    </row>
    <row r="28" spans="1:16" ht="64.5" customHeight="1" x14ac:dyDescent="0.2">
      <c r="A28" s="14" t="s">
        <v>395</v>
      </c>
      <c r="B28" s="136">
        <v>926</v>
      </c>
      <c r="C28" s="211" t="s">
        <v>392</v>
      </c>
      <c r="D28" s="155" t="s">
        <v>429</v>
      </c>
      <c r="E28" s="150">
        <v>500</v>
      </c>
      <c r="F28" s="230">
        <v>54449.02</v>
      </c>
    </row>
    <row r="29" spans="1:16" ht="52.5" customHeight="1" x14ac:dyDescent="0.2">
      <c r="A29" s="172" t="s">
        <v>464</v>
      </c>
      <c r="B29" s="136">
        <v>926</v>
      </c>
      <c r="C29" s="211" t="s">
        <v>123</v>
      </c>
      <c r="D29" s="154" t="s">
        <v>102</v>
      </c>
      <c r="E29" s="150"/>
      <c r="F29" s="229">
        <f>SUM(F30)</f>
        <v>10000</v>
      </c>
    </row>
    <row r="30" spans="1:16" ht="69.75" customHeight="1" x14ac:dyDescent="0.2">
      <c r="A30" s="172" t="s">
        <v>465</v>
      </c>
      <c r="B30" s="136">
        <v>926</v>
      </c>
      <c r="C30" s="211" t="s">
        <v>123</v>
      </c>
      <c r="D30" s="154" t="s">
        <v>102</v>
      </c>
      <c r="E30" s="150">
        <v>800</v>
      </c>
      <c r="F30" s="231">
        <v>10000</v>
      </c>
    </row>
    <row r="31" spans="1:16" ht="40.5" customHeight="1" x14ac:dyDescent="0.2">
      <c r="A31" s="172" t="s">
        <v>152</v>
      </c>
      <c r="B31" s="136">
        <v>926</v>
      </c>
      <c r="C31" s="211" t="s">
        <v>151</v>
      </c>
      <c r="D31" s="154" t="s">
        <v>150</v>
      </c>
      <c r="E31" s="150"/>
      <c r="F31" s="231">
        <f>SUM(F32)</f>
        <v>64760</v>
      </c>
    </row>
    <row r="32" spans="1:16" s="33" customFormat="1" ht="59.25" customHeight="1" x14ac:dyDescent="0.2">
      <c r="A32" s="172" t="s">
        <v>362</v>
      </c>
      <c r="B32" s="136">
        <v>926</v>
      </c>
      <c r="C32" s="211" t="s">
        <v>151</v>
      </c>
      <c r="D32" s="154" t="s">
        <v>150</v>
      </c>
      <c r="E32" s="150">
        <v>200</v>
      </c>
      <c r="F32" s="231">
        <v>64760</v>
      </c>
    </row>
    <row r="33" spans="1:16" ht="160.5" customHeight="1" x14ac:dyDescent="0.2">
      <c r="A33" s="14" t="s">
        <v>363</v>
      </c>
      <c r="B33" s="136">
        <v>926</v>
      </c>
      <c r="C33" s="211" t="s">
        <v>151</v>
      </c>
      <c r="D33" s="154" t="s">
        <v>174</v>
      </c>
      <c r="E33" s="150"/>
      <c r="F33" s="231">
        <f>SUM(F35+F34)</f>
        <v>3000</v>
      </c>
    </row>
    <row r="34" spans="1:16" ht="75" customHeight="1" x14ac:dyDescent="0.2">
      <c r="A34" s="14" t="s">
        <v>176</v>
      </c>
      <c r="B34" s="136">
        <v>926</v>
      </c>
      <c r="C34" s="211" t="s">
        <v>151</v>
      </c>
      <c r="D34" s="154" t="s">
        <v>174</v>
      </c>
      <c r="E34" s="150">
        <v>200</v>
      </c>
      <c r="F34" s="231"/>
    </row>
    <row r="35" spans="1:16" ht="165.75" x14ac:dyDescent="0.2">
      <c r="A35" s="14" t="s">
        <v>175</v>
      </c>
      <c r="B35" s="136">
        <v>926</v>
      </c>
      <c r="C35" s="211" t="s">
        <v>151</v>
      </c>
      <c r="D35" s="154" t="s">
        <v>174</v>
      </c>
      <c r="E35" s="150">
        <v>800</v>
      </c>
      <c r="F35" s="231">
        <v>3000</v>
      </c>
    </row>
    <row r="36" spans="1:16" s="43" customFormat="1" ht="49.5" customHeight="1" x14ac:dyDescent="0.2">
      <c r="A36" s="172" t="s">
        <v>185</v>
      </c>
      <c r="B36" s="136">
        <v>926</v>
      </c>
      <c r="C36" s="211" t="s">
        <v>151</v>
      </c>
      <c r="D36" s="154" t="s">
        <v>179</v>
      </c>
      <c r="E36" s="150"/>
      <c r="F36" s="231">
        <f>SUM(F37)</f>
        <v>2000</v>
      </c>
    </row>
    <row r="37" spans="1:16" ht="69.75" customHeight="1" x14ac:dyDescent="0.2">
      <c r="A37" s="172" t="s">
        <v>364</v>
      </c>
      <c r="B37" s="136">
        <v>926</v>
      </c>
      <c r="C37" s="211" t="s">
        <v>151</v>
      </c>
      <c r="D37" s="154" t="s">
        <v>179</v>
      </c>
      <c r="E37" s="150">
        <v>200</v>
      </c>
      <c r="F37" s="231">
        <v>2000</v>
      </c>
    </row>
    <row r="38" spans="1:16" ht="55.5" customHeight="1" x14ac:dyDescent="0.2">
      <c r="A38" s="172" t="s">
        <v>186</v>
      </c>
      <c r="B38" s="136">
        <v>926</v>
      </c>
      <c r="C38" s="211" t="s">
        <v>151</v>
      </c>
      <c r="D38" s="154" t="s">
        <v>180</v>
      </c>
      <c r="E38" s="150"/>
      <c r="F38" s="231">
        <f>SUM(F39)</f>
        <v>22000</v>
      </c>
    </row>
    <row r="39" spans="1:16" ht="76.5" customHeight="1" x14ac:dyDescent="0.2">
      <c r="A39" s="172" t="s">
        <v>366</v>
      </c>
      <c r="B39" s="136">
        <v>926</v>
      </c>
      <c r="C39" s="211" t="s">
        <v>151</v>
      </c>
      <c r="D39" s="154" t="s">
        <v>180</v>
      </c>
      <c r="E39" s="150">
        <v>200</v>
      </c>
      <c r="F39" s="231">
        <v>22000</v>
      </c>
    </row>
    <row r="40" spans="1:16" s="36" customFormat="1" ht="53.25" customHeight="1" x14ac:dyDescent="0.2">
      <c r="A40" s="172" t="s">
        <v>187</v>
      </c>
      <c r="B40" s="136">
        <v>926</v>
      </c>
      <c r="C40" s="211" t="s">
        <v>151</v>
      </c>
      <c r="D40" s="154" t="s">
        <v>181</v>
      </c>
      <c r="E40" s="150"/>
      <c r="F40" s="231">
        <f>SUM(F41)</f>
        <v>49000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1:16" ht="69.75" customHeight="1" x14ac:dyDescent="0.2">
      <c r="A41" s="172" t="s">
        <v>365</v>
      </c>
      <c r="B41" s="136">
        <v>926</v>
      </c>
      <c r="C41" s="211" t="s">
        <v>151</v>
      </c>
      <c r="D41" s="154" t="s">
        <v>181</v>
      </c>
      <c r="E41" s="150">
        <v>200</v>
      </c>
      <c r="F41" s="231">
        <v>49000</v>
      </c>
    </row>
    <row r="42" spans="1:16" ht="23.25" customHeight="1" x14ac:dyDescent="0.2">
      <c r="A42" s="205" t="s">
        <v>125</v>
      </c>
      <c r="B42" s="159">
        <v>926</v>
      </c>
      <c r="C42" s="214" t="s">
        <v>126</v>
      </c>
      <c r="D42" s="156"/>
      <c r="E42" s="158"/>
      <c r="F42" s="232">
        <f>SUM(F43)</f>
        <v>120600</v>
      </c>
    </row>
    <row r="43" spans="1:16" ht="21" customHeight="1" x14ac:dyDescent="0.2">
      <c r="A43" s="167" t="s">
        <v>127</v>
      </c>
      <c r="B43" s="136">
        <v>926</v>
      </c>
      <c r="C43" s="211" t="s">
        <v>124</v>
      </c>
      <c r="D43" s="155"/>
      <c r="E43" s="149"/>
      <c r="F43" s="230">
        <f>SUM(F44)</f>
        <v>120600</v>
      </c>
    </row>
    <row r="44" spans="1:16" ht="75.75" customHeight="1" x14ac:dyDescent="0.2">
      <c r="A44" s="175" t="s">
        <v>117</v>
      </c>
      <c r="B44" s="136">
        <v>926</v>
      </c>
      <c r="C44" s="211" t="s">
        <v>124</v>
      </c>
      <c r="D44" s="136" t="s">
        <v>116</v>
      </c>
      <c r="E44" s="150"/>
      <c r="F44" s="233">
        <f>SUM(F45:F46)</f>
        <v>120600</v>
      </c>
    </row>
    <row r="45" spans="1:16" ht="89.25" customHeight="1" x14ac:dyDescent="0.2">
      <c r="A45" s="3" t="s">
        <v>340</v>
      </c>
      <c r="B45" s="136">
        <v>926</v>
      </c>
      <c r="C45" s="215" t="s">
        <v>124</v>
      </c>
      <c r="D45" s="136" t="s">
        <v>116</v>
      </c>
      <c r="E45" s="150">
        <v>100</v>
      </c>
      <c r="F45" s="233">
        <v>120600</v>
      </c>
    </row>
    <row r="46" spans="1:16" ht="102" customHeight="1" x14ac:dyDescent="0.2">
      <c r="A46" s="167" t="s">
        <v>367</v>
      </c>
      <c r="B46" s="136">
        <v>926</v>
      </c>
      <c r="C46" s="216" t="s">
        <v>124</v>
      </c>
      <c r="D46" s="136" t="s">
        <v>116</v>
      </c>
      <c r="E46" s="150">
        <v>200</v>
      </c>
      <c r="F46" s="233">
        <v>0</v>
      </c>
    </row>
    <row r="47" spans="1:16" ht="25.5" x14ac:dyDescent="0.2">
      <c r="A47" s="205" t="s">
        <v>128</v>
      </c>
      <c r="B47" s="159">
        <v>926</v>
      </c>
      <c r="C47" s="214" t="s">
        <v>130</v>
      </c>
      <c r="D47" s="156"/>
      <c r="E47" s="158"/>
      <c r="F47" s="232">
        <f>F48</f>
        <v>114000</v>
      </c>
    </row>
    <row r="48" spans="1:16" x14ac:dyDescent="0.2">
      <c r="A48" s="169" t="s">
        <v>129</v>
      </c>
      <c r="B48" s="136">
        <v>926</v>
      </c>
      <c r="C48" s="217" t="s">
        <v>131</v>
      </c>
      <c r="D48" s="218"/>
      <c r="E48" s="154"/>
      <c r="F48" s="231">
        <f>SUM(F49)</f>
        <v>114000</v>
      </c>
    </row>
    <row r="49" spans="1:16" ht="25.5" x14ac:dyDescent="0.2">
      <c r="A49" s="164" t="s">
        <v>64</v>
      </c>
      <c r="B49" s="136">
        <v>926</v>
      </c>
      <c r="C49" s="219" t="s">
        <v>131</v>
      </c>
      <c r="D49" s="151" t="s">
        <v>61</v>
      </c>
      <c r="E49" s="150"/>
      <c r="F49" s="234">
        <f>SUM(F50)</f>
        <v>114000</v>
      </c>
    </row>
    <row r="50" spans="1:16" ht="38.25" x14ac:dyDescent="0.2">
      <c r="A50" s="4" t="s">
        <v>368</v>
      </c>
      <c r="B50" s="136">
        <v>926</v>
      </c>
      <c r="C50" s="226" t="s">
        <v>131</v>
      </c>
      <c r="D50" s="151" t="s">
        <v>61</v>
      </c>
      <c r="E50" s="188">
        <v>200</v>
      </c>
      <c r="F50" s="235">
        <v>114000</v>
      </c>
    </row>
    <row r="51" spans="1:16" s="36" customFormat="1" ht="15.75" x14ac:dyDescent="0.2">
      <c r="A51" s="338" t="s">
        <v>502</v>
      </c>
      <c r="B51" s="159">
        <v>926</v>
      </c>
      <c r="C51" s="214" t="s">
        <v>503</v>
      </c>
      <c r="D51" s="156"/>
      <c r="E51" s="158"/>
      <c r="F51" s="232">
        <f>SUM(F52)</f>
        <v>1893963.66</v>
      </c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1:16" s="33" customFormat="1" ht="21" customHeight="1" x14ac:dyDescent="0.2">
      <c r="A52" s="339" t="s">
        <v>504</v>
      </c>
      <c r="B52" s="340">
        <v>926</v>
      </c>
      <c r="C52" s="341" t="s">
        <v>505</v>
      </c>
      <c r="D52" s="342"/>
      <c r="E52" s="343"/>
      <c r="F52" s="344">
        <f>F53</f>
        <v>1893963.66</v>
      </c>
    </row>
    <row r="53" spans="1:16" s="33" customFormat="1" ht="21.75" customHeight="1" x14ac:dyDescent="0.2">
      <c r="A53" s="40" t="s">
        <v>506</v>
      </c>
      <c r="B53" s="136">
        <v>926</v>
      </c>
      <c r="C53" s="220" t="s">
        <v>505</v>
      </c>
      <c r="D53" s="154" t="s">
        <v>500</v>
      </c>
      <c r="E53" s="149"/>
      <c r="F53" s="239">
        <f>F54</f>
        <v>1893963.66</v>
      </c>
    </row>
    <row r="54" spans="1:16" s="33" customFormat="1" ht="45" customHeight="1" x14ac:dyDescent="0.2">
      <c r="A54" s="4" t="s">
        <v>507</v>
      </c>
      <c r="B54" s="136">
        <v>926</v>
      </c>
      <c r="C54" s="220" t="s">
        <v>505</v>
      </c>
      <c r="D54" s="154" t="s">
        <v>500</v>
      </c>
      <c r="E54" s="150">
        <v>200</v>
      </c>
      <c r="F54" s="234">
        <v>1893963.66</v>
      </c>
    </row>
    <row r="55" spans="1:16" s="33" customFormat="1" ht="25.5" customHeight="1" x14ac:dyDescent="0.2">
      <c r="A55" s="44" t="s">
        <v>132</v>
      </c>
      <c r="B55" s="159">
        <v>926</v>
      </c>
      <c r="C55" s="221" t="s">
        <v>133</v>
      </c>
      <c r="D55" s="156"/>
      <c r="E55" s="158"/>
      <c r="F55" s="237">
        <f>SUM(F59+F56)</f>
        <v>1368856.32</v>
      </c>
    </row>
    <row r="56" spans="1:16" ht="29.25" customHeight="1" x14ac:dyDescent="0.2">
      <c r="A56" s="128" t="s">
        <v>493</v>
      </c>
      <c r="B56" s="136">
        <v>926</v>
      </c>
      <c r="C56" s="219" t="s">
        <v>492</v>
      </c>
      <c r="D56" s="189"/>
      <c r="E56" s="225"/>
      <c r="F56" s="238">
        <f>SUM(F57)</f>
        <v>109172.8</v>
      </c>
    </row>
    <row r="57" spans="1:16" ht="25.5" x14ac:dyDescent="0.2">
      <c r="A57" s="164" t="s">
        <v>172</v>
      </c>
      <c r="B57" s="136">
        <v>926</v>
      </c>
      <c r="C57" s="220" t="s">
        <v>492</v>
      </c>
      <c r="D57" s="155" t="s">
        <v>170</v>
      </c>
      <c r="E57" s="188"/>
      <c r="F57" s="242">
        <f>SUM(F58)</f>
        <v>109172.8</v>
      </c>
    </row>
    <row r="58" spans="1:16" ht="25.5" x14ac:dyDescent="0.2">
      <c r="A58" s="164" t="s">
        <v>172</v>
      </c>
      <c r="B58" s="136">
        <v>926</v>
      </c>
      <c r="C58" s="220" t="s">
        <v>492</v>
      </c>
      <c r="D58" s="155" t="s">
        <v>170</v>
      </c>
      <c r="E58" s="188">
        <v>200</v>
      </c>
      <c r="F58" s="242">
        <v>109172.8</v>
      </c>
    </row>
    <row r="59" spans="1:16" ht="31.5" customHeight="1" x14ac:dyDescent="0.2">
      <c r="A59" s="289" t="s">
        <v>134</v>
      </c>
      <c r="B59" s="136">
        <v>926</v>
      </c>
      <c r="C59" s="216" t="s">
        <v>135</v>
      </c>
      <c r="D59" s="154"/>
      <c r="E59" s="149"/>
      <c r="F59" s="236">
        <f>SUM(F60+F62+F66+F69+F71+F73+F75)</f>
        <v>1259683.52</v>
      </c>
    </row>
    <row r="60" spans="1:16" s="36" customFormat="1" ht="60" customHeight="1" x14ac:dyDescent="0.2">
      <c r="A60" s="40" t="s">
        <v>67</v>
      </c>
      <c r="B60" s="136">
        <v>926</v>
      </c>
      <c r="C60" s="220" t="s">
        <v>135</v>
      </c>
      <c r="D60" s="154" t="s">
        <v>68</v>
      </c>
      <c r="E60" s="149"/>
      <c r="F60" s="236">
        <f>F61</f>
        <v>570700</v>
      </c>
      <c r="G60" s="37"/>
      <c r="H60" s="37"/>
      <c r="I60" s="37"/>
      <c r="J60" s="37"/>
      <c r="K60" s="37"/>
      <c r="L60" s="37"/>
      <c r="M60" s="37"/>
      <c r="N60" s="37"/>
      <c r="O60" s="37"/>
      <c r="P60" s="37"/>
    </row>
    <row r="61" spans="1:16" s="33" customFormat="1" ht="36.75" customHeight="1" x14ac:dyDescent="0.2">
      <c r="A61" s="4" t="s">
        <v>312</v>
      </c>
      <c r="B61" s="136">
        <v>926</v>
      </c>
      <c r="C61" s="220" t="s">
        <v>135</v>
      </c>
      <c r="D61" s="154" t="s">
        <v>68</v>
      </c>
      <c r="E61" s="150">
        <v>200</v>
      </c>
      <c r="F61" s="234">
        <v>570700</v>
      </c>
    </row>
    <row r="62" spans="1:16" ht="33" customHeight="1" x14ac:dyDescent="0.2">
      <c r="A62" s="164" t="s">
        <v>71</v>
      </c>
      <c r="B62" s="136">
        <v>926</v>
      </c>
      <c r="C62" s="220" t="s">
        <v>135</v>
      </c>
      <c r="D62" s="155" t="s">
        <v>72</v>
      </c>
      <c r="E62" s="188"/>
      <c r="F62" s="238">
        <f>SUM(F63:F64)</f>
        <v>265130.83</v>
      </c>
    </row>
    <row r="63" spans="1:16" ht="40.5" customHeight="1" x14ac:dyDescent="0.2">
      <c r="A63" s="167" t="s">
        <v>344</v>
      </c>
      <c r="B63" s="136">
        <v>926</v>
      </c>
      <c r="C63" s="220" t="s">
        <v>135</v>
      </c>
      <c r="D63" s="155" t="s">
        <v>72</v>
      </c>
      <c r="E63" s="150">
        <v>200</v>
      </c>
      <c r="F63" s="239">
        <v>265130.83</v>
      </c>
    </row>
    <row r="64" spans="1:16" ht="36" customHeight="1" x14ac:dyDescent="0.2">
      <c r="A64" s="164" t="s">
        <v>314</v>
      </c>
      <c r="B64" s="136">
        <v>926</v>
      </c>
      <c r="C64" s="220" t="s">
        <v>135</v>
      </c>
      <c r="D64" s="155" t="s">
        <v>210</v>
      </c>
      <c r="E64" s="149"/>
      <c r="F64" s="231">
        <f>SUM(F65)</f>
        <v>0</v>
      </c>
    </row>
    <row r="65" spans="1:6" ht="36" customHeight="1" x14ac:dyDescent="0.2">
      <c r="A65" s="164" t="s">
        <v>211</v>
      </c>
      <c r="B65" s="136">
        <v>926</v>
      </c>
      <c r="C65" s="220" t="s">
        <v>135</v>
      </c>
      <c r="D65" s="155" t="s">
        <v>210</v>
      </c>
      <c r="E65" s="150">
        <v>200</v>
      </c>
      <c r="F65" s="231">
        <v>0</v>
      </c>
    </row>
    <row r="66" spans="1:6" ht="36" customHeight="1" x14ac:dyDescent="0.2">
      <c r="A66" s="40" t="s">
        <v>171</v>
      </c>
      <c r="B66" s="136">
        <v>926</v>
      </c>
      <c r="C66" s="220" t="s">
        <v>135</v>
      </c>
      <c r="D66" s="154" t="s">
        <v>164</v>
      </c>
      <c r="E66" s="149"/>
      <c r="F66" s="231">
        <f>SUM(F67)</f>
        <v>163852.69</v>
      </c>
    </row>
    <row r="67" spans="1:6" ht="48.75" customHeight="1" x14ac:dyDescent="0.2">
      <c r="A67" s="40" t="s">
        <v>369</v>
      </c>
      <c r="B67" s="136">
        <v>926</v>
      </c>
      <c r="C67" s="220" t="s">
        <v>135</v>
      </c>
      <c r="D67" s="154" t="s">
        <v>164</v>
      </c>
      <c r="E67" s="150">
        <v>200</v>
      </c>
      <c r="F67" s="231">
        <v>163852.69</v>
      </c>
    </row>
    <row r="68" spans="1:6" ht="57" customHeight="1" x14ac:dyDescent="0.2">
      <c r="A68" s="164" t="s">
        <v>446</v>
      </c>
      <c r="B68" s="136">
        <v>926</v>
      </c>
      <c r="C68" s="220" t="s">
        <v>135</v>
      </c>
      <c r="D68" s="155" t="s">
        <v>280</v>
      </c>
      <c r="E68" s="150"/>
      <c r="F68" s="231">
        <v>0</v>
      </c>
    </row>
    <row r="69" spans="1:6" ht="25.5" x14ac:dyDescent="0.2">
      <c r="A69" s="164" t="s">
        <v>447</v>
      </c>
      <c r="B69" s="136">
        <v>926</v>
      </c>
      <c r="C69" s="220" t="s">
        <v>135</v>
      </c>
      <c r="D69" s="155" t="s">
        <v>282</v>
      </c>
      <c r="E69" s="188"/>
      <c r="F69" s="242">
        <v>0</v>
      </c>
    </row>
    <row r="70" spans="1:6" ht="38.25" x14ac:dyDescent="0.2">
      <c r="A70" s="164" t="s">
        <v>418</v>
      </c>
      <c r="B70" s="136">
        <v>926</v>
      </c>
      <c r="C70" s="220" t="s">
        <v>135</v>
      </c>
      <c r="D70" s="155" t="s">
        <v>417</v>
      </c>
      <c r="E70" s="149">
        <v>200</v>
      </c>
      <c r="F70" s="231">
        <v>0</v>
      </c>
    </row>
    <row r="71" spans="1:6" ht="25.5" x14ac:dyDescent="0.2">
      <c r="A71" s="164" t="s">
        <v>455</v>
      </c>
      <c r="B71" s="136">
        <v>926</v>
      </c>
      <c r="C71" s="220" t="s">
        <v>135</v>
      </c>
      <c r="D71" s="155" t="s">
        <v>448</v>
      </c>
      <c r="E71" s="150"/>
      <c r="F71" s="231">
        <f>SUM(F72)</f>
        <v>0</v>
      </c>
    </row>
    <row r="72" spans="1:6" ht="51" x14ac:dyDescent="0.2">
      <c r="A72" s="164" t="s">
        <v>456</v>
      </c>
      <c r="B72" s="136">
        <v>926</v>
      </c>
      <c r="C72" s="220" t="s">
        <v>135</v>
      </c>
      <c r="D72" s="155" t="s">
        <v>454</v>
      </c>
      <c r="E72" s="149">
        <v>200</v>
      </c>
      <c r="F72" s="231"/>
    </row>
    <row r="73" spans="1:6" ht="25.5" x14ac:dyDescent="0.2">
      <c r="A73" s="14" t="s">
        <v>385</v>
      </c>
      <c r="B73" s="136">
        <v>926</v>
      </c>
      <c r="C73" s="220" t="s">
        <v>135</v>
      </c>
      <c r="D73" s="151" t="s">
        <v>78</v>
      </c>
      <c r="E73" s="154"/>
      <c r="F73" s="130">
        <v>10000</v>
      </c>
    </row>
    <row r="74" spans="1:6" ht="51" x14ac:dyDescent="0.2">
      <c r="A74" s="15" t="s">
        <v>386</v>
      </c>
      <c r="B74" s="136">
        <v>926</v>
      </c>
      <c r="C74" s="220" t="s">
        <v>135</v>
      </c>
      <c r="D74" s="151" t="s">
        <v>78</v>
      </c>
      <c r="E74" s="154">
        <v>200</v>
      </c>
      <c r="F74" s="130">
        <v>10000</v>
      </c>
    </row>
    <row r="75" spans="1:6" ht="38.25" x14ac:dyDescent="0.2">
      <c r="A75" s="169" t="s">
        <v>96</v>
      </c>
      <c r="B75" s="136">
        <v>926</v>
      </c>
      <c r="C75" s="220" t="s">
        <v>135</v>
      </c>
      <c r="D75" s="151" t="s">
        <v>97</v>
      </c>
      <c r="E75" s="188"/>
      <c r="F75" s="242">
        <f>SUM(F76:F77)</f>
        <v>250000</v>
      </c>
    </row>
    <row r="76" spans="1:6" ht="51" x14ac:dyDescent="0.2">
      <c r="A76" s="164" t="s">
        <v>370</v>
      </c>
      <c r="B76" s="136">
        <v>926</v>
      </c>
      <c r="C76" s="220" t="s">
        <v>135</v>
      </c>
      <c r="D76" s="151" t="s">
        <v>97</v>
      </c>
      <c r="E76" s="150">
        <v>200</v>
      </c>
      <c r="F76" s="239">
        <v>250000</v>
      </c>
    </row>
    <row r="77" spans="1:6" ht="51" x14ac:dyDescent="0.2">
      <c r="A77" s="164" t="s">
        <v>370</v>
      </c>
      <c r="B77" s="136">
        <v>926</v>
      </c>
      <c r="C77" s="220" t="s">
        <v>135</v>
      </c>
      <c r="D77" s="151" t="s">
        <v>97</v>
      </c>
      <c r="E77" s="150">
        <v>400</v>
      </c>
      <c r="F77" s="239"/>
    </row>
    <row r="78" spans="1:6" x14ac:dyDescent="0.2">
      <c r="A78" s="205" t="s">
        <v>136</v>
      </c>
      <c r="B78" s="159">
        <v>926</v>
      </c>
      <c r="C78" s="214" t="s">
        <v>137</v>
      </c>
      <c r="D78" s="152"/>
      <c r="E78" s="158"/>
      <c r="F78" s="232">
        <f>F79</f>
        <v>3044774</v>
      </c>
    </row>
    <row r="79" spans="1:6" x14ac:dyDescent="0.2">
      <c r="A79" s="14" t="s">
        <v>138</v>
      </c>
      <c r="B79" s="136">
        <v>926</v>
      </c>
      <c r="C79" s="217" t="s">
        <v>139</v>
      </c>
      <c r="D79" s="155"/>
      <c r="E79" s="150"/>
      <c r="F79" s="234">
        <f>SUM(F80+F83+F85+F88+F87)</f>
        <v>3044774</v>
      </c>
    </row>
    <row r="80" spans="1:6" ht="63.75" x14ac:dyDescent="0.2">
      <c r="A80" s="169" t="s">
        <v>81</v>
      </c>
      <c r="B80" s="136">
        <v>926</v>
      </c>
      <c r="C80" s="220" t="s">
        <v>139</v>
      </c>
      <c r="D80" s="155" t="s">
        <v>82</v>
      </c>
      <c r="E80" s="150"/>
      <c r="F80" s="230">
        <f>SUM(F81)</f>
        <v>3030419</v>
      </c>
    </row>
    <row r="81" spans="1:6" ht="127.5" x14ac:dyDescent="0.2">
      <c r="A81" s="164" t="s">
        <v>347</v>
      </c>
      <c r="B81" s="136">
        <v>926</v>
      </c>
      <c r="C81" s="217" t="s">
        <v>139</v>
      </c>
      <c r="D81" s="155" t="s">
        <v>82</v>
      </c>
      <c r="E81" s="150">
        <v>100</v>
      </c>
      <c r="F81" s="230">
        <v>3030419</v>
      </c>
    </row>
    <row r="82" spans="1:6" ht="76.5" x14ac:dyDescent="0.2">
      <c r="A82" s="164" t="s">
        <v>371</v>
      </c>
      <c r="B82" s="136">
        <v>926</v>
      </c>
      <c r="C82" s="220" t="s">
        <v>139</v>
      </c>
      <c r="D82" s="155" t="s">
        <v>140</v>
      </c>
      <c r="E82" s="150"/>
      <c r="F82" s="230">
        <f>SUM(F83)</f>
        <v>0</v>
      </c>
    </row>
    <row r="83" spans="1:6" ht="140.25" x14ac:dyDescent="0.2">
      <c r="A83" s="164" t="s">
        <v>372</v>
      </c>
      <c r="B83" s="136">
        <v>926</v>
      </c>
      <c r="C83" s="217" t="s">
        <v>139</v>
      </c>
      <c r="D83" s="155" t="s">
        <v>140</v>
      </c>
      <c r="E83" s="150">
        <v>100</v>
      </c>
      <c r="F83" s="230"/>
    </row>
    <row r="84" spans="1:6" ht="63.75" x14ac:dyDescent="0.2">
      <c r="A84" s="164" t="s">
        <v>85</v>
      </c>
      <c r="B84" s="136">
        <v>926</v>
      </c>
      <c r="C84" s="220" t="s">
        <v>139</v>
      </c>
      <c r="D84" s="155" t="s">
        <v>158</v>
      </c>
      <c r="E84" s="150"/>
      <c r="F84" s="230">
        <f>SUM(F85)</f>
        <v>0</v>
      </c>
    </row>
    <row r="85" spans="1:6" ht="127.5" x14ac:dyDescent="0.2">
      <c r="A85" s="164" t="s">
        <v>373</v>
      </c>
      <c r="B85" s="136">
        <v>926</v>
      </c>
      <c r="C85" s="220" t="s">
        <v>139</v>
      </c>
      <c r="D85" s="155" t="s">
        <v>158</v>
      </c>
      <c r="E85" s="150">
        <v>100</v>
      </c>
      <c r="F85" s="230"/>
    </row>
    <row r="86" spans="1:6" ht="51" x14ac:dyDescent="0.2">
      <c r="A86" s="46" t="s">
        <v>197</v>
      </c>
      <c r="B86" s="136">
        <v>926</v>
      </c>
      <c r="C86" s="220" t="s">
        <v>139</v>
      </c>
      <c r="D86" s="155" t="s">
        <v>277</v>
      </c>
      <c r="E86" s="150">
        <v>200</v>
      </c>
      <c r="F86" s="230">
        <f>SUM(F87)</f>
        <v>0</v>
      </c>
    </row>
    <row r="87" spans="1:6" ht="63.75" x14ac:dyDescent="0.2">
      <c r="A87" s="46" t="s">
        <v>375</v>
      </c>
      <c r="B87" s="136">
        <v>926</v>
      </c>
      <c r="C87" s="220" t="s">
        <v>139</v>
      </c>
      <c r="D87" s="155" t="s">
        <v>277</v>
      </c>
      <c r="E87" s="150">
        <v>200</v>
      </c>
      <c r="F87" s="230"/>
    </row>
    <row r="88" spans="1:6" x14ac:dyDescent="0.2">
      <c r="A88" s="46" t="s">
        <v>83</v>
      </c>
      <c r="B88" s="136">
        <v>926</v>
      </c>
      <c r="C88" s="217" t="s">
        <v>139</v>
      </c>
      <c r="D88" s="155" t="s">
        <v>84</v>
      </c>
      <c r="E88" s="150"/>
      <c r="F88" s="230">
        <f>SUM(F89+F90)</f>
        <v>14355</v>
      </c>
    </row>
    <row r="89" spans="1:6" ht="38.25" x14ac:dyDescent="0.2">
      <c r="A89" s="164" t="s">
        <v>376</v>
      </c>
      <c r="B89" s="136">
        <v>926</v>
      </c>
      <c r="C89" s="220" t="s">
        <v>139</v>
      </c>
      <c r="D89" s="155" t="s">
        <v>84</v>
      </c>
      <c r="E89" s="150">
        <v>200</v>
      </c>
      <c r="F89" s="230">
        <v>8755</v>
      </c>
    </row>
    <row r="90" spans="1:6" ht="25.5" x14ac:dyDescent="0.2">
      <c r="A90" s="167" t="s">
        <v>377</v>
      </c>
      <c r="B90" s="136">
        <v>926</v>
      </c>
      <c r="C90" s="217" t="s">
        <v>139</v>
      </c>
      <c r="D90" s="155" t="s">
        <v>84</v>
      </c>
      <c r="E90" s="150">
        <v>800</v>
      </c>
      <c r="F90" s="230">
        <v>5600</v>
      </c>
    </row>
    <row r="91" spans="1:6" x14ac:dyDescent="0.2">
      <c r="A91" s="205" t="s">
        <v>141</v>
      </c>
      <c r="B91" s="208">
        <v>926</v>
      </c>
      <c r="C91" s="214" t="s">
        <v>143</v>
      </c>
      <c r="D91" s="156"/>
      <c r="E91" s="156"/>
      <c r="F91" s="232">
        <f>F92</f>
        <v>219520</v>
      </c>
    </row>
    <row r="92" spans="1:6" x14ac:dyDescent="0.2">
      <c r="A92" s="164" t="s">
        <v>142</v>
      </c>
      <c r="B92" s="136">
        <v>926</v>
      </c>
      <c r="C92" s="211" t="s">
        <v>144</v>
      </c>
      <c r="D92" s="155"/>
      <c r="E92" s="150"/>
      <c r="F92" s="234">
        <f>F94</f>
        <v>219520</v>
      </c>
    </row>
    <row r="93" spans="1:6" ht="102" x14ac:dyDescent="0.2">
      <c r="A93" s="164" t="s">
        <v>112</v>
      </c>
      <c r="B93" s="136">
        <v>926</v>
      </c>
      <c r="C93" s="217" t="s">
        <v>144</v>
      </c>
      <c r="D93" s="136" t="s">
        <v>111</v>
      </c>
      <c r="E93" s="150"/>
      <c r="F93" s="234">
        <f>SUM(F94)</f>
        <v>219520</v>
      </c>
    </row>
    <row r="94" spans="1:6" ht="114.75" x14ac:dyDescent="0.2">
      <c r="A94" s="164" t="s">
        <v>378</v>
      </c>
      <c r="B94" s="136">
        <v>926</v>
      </c>
      <c r="C94" s="217" t="s">
        <v>144</v>
      </c>
      <c r="D94" s="136" t="s">
        <v>111</v>
      </c>
      <c r="E94" s="150">
        <v>300</v>
      </c>
      <c r="F94" s="234">
        <v>219520</v>
      </c>
    </row>
    <row r="95" spans="1:6" x14ac:dyDescent="0.2">
      <c r="A95" s="205" t="s">
        <v>145</v>
      </c>
      <c r="B95" s="208">
        <v>926</v>
      </c>
      <c r="C95" s="222" t="s">
        <v>146</v>
      </c>
      <c r="D95" s="157"/>
      <c r="E95" s="153"/>
      <c r="F95" s="240">
        <f>SUM(F96)</f>
        <v>24000</v>
      </c>
    </row>
    <row r="96" spans="1:6" x14ac:dyDescent="0.2">
      <c r="A96" s="192" t="s">
        <v>147</v>
      </c>
      <c r="B96" s="223">
        <v>926</v>
      </c>
      <c r="C96" s="224" t="s">
        <v>148</v>
      </c>
      <c r="D96" s="187"/>
      <c r="E96" s="225"/>
      <c r="F96" s="242">
        <f>SUM(F97)</f>
        <v>24000</v>
      </c>
    </row>
    <row r="97" spans="1:6" ht="25.5" x14ac:dyDescent="0.2">
      <c r="A97" s="192" t="s">
        <v>91</v>
      </c>
      <c r="B97" s="102">
        <v>926</v>
      </c>
      <c r="C97" s="101">
        <v>1102</v>
      </c>
      <c r="D97" s="187" t="s">
        <v>92</v>
      </c>
      <c r="E97" s="160"/>
      <c r="F97" s="241">
        <f>SUM(F98)</f>
        <v>24000</v>
      </c>
    </row>
    <row r="98" spans="1:6" ht="38.25" x14ac:dyDescent="0.2">
      <c r="A98" s="192" t="s">
        <v>379</v>
      </c>
      <c r="B98" s="102">
        <v>926</v>
      </c>
      <c r="C98" s="101">
        <v>1102</v>
      </c>
      <c r="D98" s="187" t="s">
        <v>92</v>
      </c>
      <c r="E98" s="160">
        <v>200</v>
      </c>
      <c r="F98" s="241">
        <v>24000</v>
      </c>
    </row>
    <row r="99" spans="1:6" x14ac:dyDescent="0.2">
      <c r="A99" s="182" t="s">
        <v>24</v>
      </c>
      <c r="B99" s="184"/>
      <c r="C99" s="184"/>
      <c r="D99" s="184"/>
      <c r="E99" s="156"/>
      <c r="F99" s="243">
        <f>SUM(F95+F91+F78+F55+F51+F47+F42+F14)</f>
        <v>10832095.890000001</v>
      </c>
    </row>
  </sheetData>
  <mergeCells count="7">
    <mergeCell ref="A10:E10"/>
    <mergeCell ref="A1:E1"/>
    <mergeCell ref="A2:E2"/>
    <mergeCell ref="A4:E4"/>
    <mergeCell ref="A5:E5"/>
    <mergeCell ref="A3:E3"/>
    <mergeCell ref="A8:F8"/>
  </mergeCells>
  <phoneticPr fontId="9" type="noConversion"/>
  <pageMargins left="0.78740157480314965" right="0.39370078740157483" top="0.78740157480314965" bottom="0.78740157480314965" header="0.51181102362204722" footer="0.51181102362204722"/>
  <pageSetup paperSize="9" scale="50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orkbookViewId="0">
      <selection activeCell="G74" sqref="G74"/>
    </sheetView>
  </sheetViews>
  <sheetFormatPr defaultRowHeight="12.75" x14ac:dyDescent="0.2"/>
  <cols>
    <col min="1" max="1" width="46.5703125" customWidth="1"/>
    <col min="2" max="2" width="8.42578125" customWidth="1"/>
    <col min="3" max="3" width="11" customWidth="1"/>
    <col min="4" max="4" width="14" customWidth="1"/>
    <col min="5" max="5" width="6.5703125" customWidth="1"/>
    <col min="6" max="6" width="15.28515625" customWidth="1"/>
    <col min="7" max="7" width="15.42578125" customWidth="1"/>
  </cols>
  <sheetData>
    <row r="1" spans="1:7" x14ac:dyDescent="0.2">
      <c r="A1" s="291" t="s">
        <v>30</v>
      </c>
      <c r="B1" s="291"/>
      <c r="C1" s="291"/>
      <c r="D1" s="291"/>
      <c r="E1" s="291"/>
      <c r="F1" s="291"/>
    </row>
    <row r="2" spans="1:7" x14ac:dyDescent="0.2">
      <c r="A2" s="291" t="s">
        <v>52</v>
      </c>
      <c r="B2" s="291"/>
      <c r="C2" s="291"/>
      <c r="D2" s="291"/>
      <c r="E2" s="291"/>
      <c r="F2" s="291"/>
    </row>
    <row r="3" spans="1:7" x14ac:dyDescent="0.2">
      <c r="A3" s="291" t="s">
        <v>53</v>
      </c>
      <c r="B3" s="291"/>
      <c r="C3" s="291"/>
      <c r="D3" s="291"/>
      <c r="E3" s="291"/>
      <c r="F3" s="291"/>
    </row>
    <row r="4" spans="1:7" x14ac:dyDescent="0.2">
      <c r="A4" s="303" t="s">
        <v>250</v>
      </c>
      <c r="B4" s="303"/>
      <c r="C4" s="303"/>
      <c r="D4" s="303"/>
      <c r="E4" s="303"/>
      <c r="F4" s="303"/>
    </row>
    <row r="5" spans="1:7" x14ac:dyDescent="0.2">
      <c r="A5" s="303" t="s">
        <v>469</v>
      </c>
      <c r="B5" s="303"/>
      <c r="C5" s="303"/>
      <c r="D5" s="303"/>
      <c r="E5" s="303"/>
      <c r="F5" s="303"/>
    </row>
    <row r="8" spans="1:7" ht="24" customHeight="1" x14ac:dyDescent="0.2">
      <c r="A8" s="300" t="s">
        <v>481</v>
      </c>
      <c r="B8" s="300"/>
      <c r="C8" s="300"/>
      <c r="D8" s="300"/>
      <c r="E8" s="300"/>
      <c r="F8" s="300"/>
    </row>
    <row r="12" spans="1:7" ht="38.25" x14ac:dyDescent="0.2">
      <c r="A12" s="155" t="s">
        <v>0</v>
      </c>
      <c r="B12" s="136" t="s">
        <v>50</v>
      </c>
      <c r="C12" s="136" t="s">
        <v>50</v>
      </c>
      <c r="D12" s="136" t="s">
        <v>51</v>
      </c>
      <c r="E12" s="136" t="s">
        <v>23</v>
      </c>
      <c r="F12" s="136" t="s">
        <v>422</v>
      </c>
      <c r="G12" s="136" t="s">
        <v>482</v>
      </c>
    </row>
    <row r="13" spans="1:7" ht="25.5" x14ac:dyDescent="0.2">
      <c r="A13" s="128" t="s">
        <v>54</v>
      </c>
      <c r="B13" s="189">
        <v>926</v>
      </c>
      <c r="C13" s="206"/>
      <c r="D13" s="136"/>
      <c r="E13" s="136"/>
      <c r="F13" s="254">
        <f>SUM(F14+F30+F34+F41+F56+F65+F69+F73)</f>
        <v>9012486.4900000002</v>
      </c>
      <c r="G13" s="254">
        <f>SUM(G14+G30+G34+G41+G56+G65+G69+G73)</f>
        <v>8918761</v>
      </c>
    </row>
    <row r="14" spans="1:7" ht="27" customHeight="1" x14ac:dyDescent="0.2">
      <c r="A14" s="205" t="s">
        <v>119</v>
      </c>
      <c r="B14" s="156">
        <v>926</v>
      </c>
      <c r="C14" s="207" t="s">
        <v>120</v>
      </c>
      <c r="D14" s="208"/>
      <c r="E14" s="208"/>
      <c r="F14" s="253">
        <f>SUM(F15+F20+F22+F29)</f>
        <v>3909035.65</v>
      </c>
      <c r="G14" s="253">
        <f>SUM(G15+G23+G20+G28+G29)</f>
        <v>3970218.63</v>
      </c>
    </row>
    <row r="15" spans="1:7" ht="38.25" customHeight="1" x14ac:dyDescent="0.2">
      <c r="A15" s="128" t="s">
        <v>149</v>
      </c>
      <c r="B15" s="209">
        <v>926</v>
      </c>
      <c r="C15" s="210" t="s">
        <v>121</v>
      </c>
      <c r="D15" s="189"/>
      <c r="E15" s="149"/>
      <c r="F15" s="247">
        <f>SUM(F16+F28)</f>
        <v>2875758.65</v>
      </c>
      <c r="G15" s="247">
        <f>SUM(G16)</f>
        <v>2936941.63</v>
      </c>
    </row>
    <row r="16" spans="1:7" ht="39.75" customHeight="1" x14ac:dyDescent="0.2">
      <c r="A16" s="164" t="s">
        <v>326</v>
      </c>
      <c r="B16" s="136">
        <v>926</v>
      </c>
      <c r="C16" s="211" t="s">
        <v>121</v>
      </c>
      <c r="D16" s="155" t="s">
        <v>98</v>
      </c>
      <c r="E16" s="150"/>
      <c r="F16" s="139">
        <f>SUM(F17+F18+F19)</f>
        <v>2875758.65</v>
      </c>
      <c r="G16" s="139">
        <f>SUM(G17+G18+G19)</f>
        <v>2936941.63</v>
      </c>
    </row>
    <row r="17" spans="1:7" ht="97.5" customHeight="1" x14ac:dyDescent="0.2">
      <c r="A17" s="3" t="s">
        <v>381</v>
      </c>
      <c r="B17" s="136">
        <v>926</v>
      </c>
      <c r="C17" s="211" t="s">
        <v>121</v>
      </c>
      <c r="D17" s="155" t="s">
        <v>98</v>
      </c>
      <c r="E17" s="150">
        <v>100</v>
      </c>
      <c r="F17" s="139">
        <v>2794484</v>
      </c>
      <c r="G17" s="139">
        <v>2794484</v>
      </c>
    </row>
    <row r="18" spans="1:7" ht="62.25" customHeight="1" x14ac:dyDescent="0.2">
      <c r="A18" s="15" t="s">
        <v>355</v>
      </c>
      <c r="B18" s="136">
        <v>926</v>
      </c>
      <c r="C18" s="211" t="s">
        <v>121</v>
      </c>
      <c r="D18" s="155" t="s">
        <v>98</v>
      </c>
      <c r="E18" s="154">
        <v>200</v>
      </c>
      <c r="F18" s="139">
        <v>61252.65</v>
      </c>
      <c r="G18" s="139">
        <v>122435.63</v>
      </c>
    </row>
    <row r="19" spans="1:7" ht="45.75" customHeight="1" x14ac:dyDescent="0.2">
      <c r="A19" s="167" t="s">
        <v>330</v>
      </c>
      <c r="B19" s="136">
        <v>926</v>
      </c>
      <c r="C19" s="211" t="s">
        <v>121</v>
      </c>
      <c r="D19" s="155" t="s">
        <v>98</v>
      </c>
      <c r="E19" s="150">
        <v>800</v>
      </c>
      <c r="F19" s="139">
        <v>20022</v>
      </c>
      <c r="G19" s="139">
        <v>20022</v>
      </c>
    </row>
    <row r="20" spans="1:7" ht="27.75" customHeight="1" x14ac:dyDescent="0.2">
      <c r="A20" s="164" t="s">
        <v>101</v>
      </c>
      <c r="B20" s="212">
        <v>926</v>
      </c>
      <c r="C20" s="213" t="s">
        <v>122</v>
      </c>
      <c r="D20" s="155" t="s">
        <v>100</v>
      </c>
      <c r="E20" s="150"/>
      <c r="F20" s="139">
        <f>SUM(F21)</f>
        <v>1023277</v>
      </c>
      <c r="G20" s="139">
        <f>SUM(G21)</f>
        <v>1023277</v>
      </c>
    </row>
    <row r="21" spans="1:7" ht="87.75" customHeight="1" x14ac:dyDescent="0.2">
      <c r="A21" s="3" t="s">
        <v>357</v>
      </c>
      <c r="B21" s="212">
        <v>926</v>
      </c>
      <c r="C21" s="213" t="s">
        <v>122</v>
      </c>
      <c r="D21" s="155" t="s">
        <v>100</v>
      </c>
      <c r="E21" s="150">
        <v>100</v>
      </c>
      <c r="F21" s="139">
        <v>1023277</v>
      </c>
      <c r="G21" s="139">
        <v>1023277</v>
      </c>
    </row>
    <row r="22" spans="1:7" ht="47.25" customHeight="1" x14ac:dyDescent="0.2">
      <c r="A22" s="172" t="s">
        <v>467</v>
      </c>
      <c r="B22" s="136">
        <v>926</v>
      </c>
      <c r="C22" s="211" t="s">
        <v>123</v>
      </c>
      <c r="D22" s="154" t="s">
        <v>102</v>
      </c>
      <c r="E22" s="150"/>
      <c r="F22" s="130">
        <f>SUM(F23)</f>
        <v>10000</v>
      </c>
      <c r="G22" s="130">
        <f>SUM(G23)</f>
        <v>10000</v>
      </c>
    </row>
    <row r="23" spans="1:7" ht="66" customHeight="1" x14ac:dyDescent="0.2">
      <c r="A23" s="172" t="s">
        <v>466</v>
      </c>
      <c r="B23" s="136">
        <v>926</v>
      </c>
      <c r="C23" s="211" t="s">
        <v>123</v>
      </c>
      <c r="D23" s="154" t="s">
        <v>102</v>
      </c>
      <c r="E23" s="150">
        <v>200</v>
      </c>
      <c r="F23" s="130">
        <v>10000</v>
      </c>
      <c r="G23" s="130">
        <v>10000</v>
      </c>
    </row>
    <row r="24" spans="1:7" ht="54.75" customHeight="1" x14ac:dyDescent="0.2">
      <c r="A24" s="164" t="s">
        <v>103</v>
      </c>
      <c r="B24" s="136">
        <v>926</v>
      </c>
      <c r="C24" s="211" t="s">
        <v>121</v>
      </c>
      <c r="D24" s="151" t="s">
        <v>47</v>
      </c>
      <c r="E24" s="150"/>
      <c r="F24" s="139">
        <v>0</v>
      </c>
      <c r="G24" s="139">
        <v>0</v>
      </c>
    </row>
    <row r="25" spans="1:7" ht="34.5" customHeight="1" x14ac:dyDescent="0.2">
      <c r="A25" s="169" t="s">
        <v>104</v>
      </c>
      <c r="B25" s="136">
        <v>926</v>
      </c>
      <c r="C25" s="211" t="s">
        <v>121</v>
      </c>
      <c r="D25" s="151" t="s">
        <v>48</v>
      </c>
      <c r="E25" s="149"/>
      <c r="F25" s="139">
        <v>0</v>
      </c>
      <c r="G25" s="139">
        <v>0</v>
      </c>
    </row>
    <row r="26" spans="1:7" ht="35.25" customHeight="1" x14ac:dyDescent="0.2">
      <c r="A26" s="172" t="s">
        <v>106</v>
      </c>
      <c r="B26" s="136">
        <v>926</v>
      </c>
      <c r="C26" s="211" t="s">
        <v>121</v>
      </c>
      <c r="D26" s="155" t="s">
        <v>105</v>
      </c>
      <c r="E26" s="188"/>
      <c r="F26" s="139">
        <v>0</v>
      </c>
      <c r="G26" s="139">
        <v>0</v>
      </c>
    </row>
    <row r="27" spans="1:7" ht="60" customHeight="1" x14ac:dyDescent="0.2">
      <c r="A27" s="15" t="s">
        <v>333</v>
      </c>
      <c r="B27" s="136">
        <v>926</v>
      </c>
      <c r="C27" s="211" t="s">
        <v>121</v>
      </c>
      <c r="D27" s="155" t="s">
        <v>105</v>
      </c>
      <c r="E27" s="150">
        <v>200</v>
      </c>
      <c r="F27" s="139">
        <v>0</v>
      </c>
      <c r="G27" s="139">
        <v>0</v>
      </c>
    </row>
    <row r="28" spans="1:7" ht="64.5" customHeight="1" x14ac:dyDescent="0.2">
      <c r="A28" s="14" t="s">
        <v>396</v>
      </c>
      <c r="B28" s="136">
        <v>926</v>
      </c>
      <c r="C28" s="211" t="s">
        <v>121</v>
      </c>
      <c r="D28" s="155" t="s">
        <v>394</v>
      </c>
      <c r="E28" s="150">
        <v>500</v>
      </c>
      <c r="F28" s="139">
        <v>0</v>
      </c>
      <c r="G28" s="248">
        <v>0</v>
      </c>
    </row>
    <row r="29" spans="1:7" ht="68.25" customHeight="1" x14ac:dyDescent="0.2">
      <c r="A29" s="14" t="s">
        <v>395</v>
      </c>
      <c r="B29" s="136">
        <v>926</v>
      </c>
      <c r="C29" s="211" t="s">
        <v>392</v>
      </c>
      <c r="D29" s="155" t="s">
        <v>393</v>
      </c>
      <c r="E29" s="150">
        <v>500</v>
      </c>
      <c r="F29" s="139">
        <v>0</v>
      </c>
      <c r="G29" s="248">
        <v>0</v>
      </c>
    </row>
    <row r="30" spans="1:7" ht="25.5" customHeight="1" x14ac:dyDescent="0.2">
      <c r="A30" s="205" t="s">
        <v>125</v>
      </c>
      <c r="B30" s="159">
        <v>926</v>
      </c>
      <c r="C30" s="214" t="s">
        <v>126</v>
      </c>
      <c r="D30" s="156"/>
      <c r="E30" s="158"/>
      <c r="F30" s="249">
        <f>SUM(F31)</f>
        <v>124800</v>
      </c>
      <c r="G30" s="249">
        <f>SUM(G31)</f>
        <v>124800</v>
      </c>
    </row>
    <row r="31" spans="1:7" ht="22.5" customHeight="1" x14ac:dyDescent="0.2">
      <c r="A31" s="169" t="s">
        <v>127</v>
      </c>
      <c r="B31" s="136">
        <v>926</v>
      </c>
      <c r="C31" s="211" t="s">
        <v>124</v>
      </c>
      <c r="D31" s="155"/>
      <c r="E31" s="149"/>
      <c r="F31" s="139">
        <f>SUM(F32)</f>
        <v>124800</v>
      </c>
      <c r="G31" s="139">
        <f>SUM(G32)</f>
        <v>124800</v>
      </c>
    </row>
    <row r="32" spans="1:7" ht="78.75" customHeight="1" x14ac:dyDescent="0.2">
      <c r="A32" s="175" t="s">
        <v>117</v>
      </c>
      <c r="B32" s="136">
        <v>926</v>
      </c>
      <c r="C32" s="211" t="s">
        <v>124</v>
      </c>
      <c r="D32" s="136" t="s">
        <v>116</v>
      </c>
      <c r="E32" s="150"/>
      <c r="F32" s="144">
        <f>SUM(F33:F33)</f>
        <v>124800</v>
      </c>
      <c r="G32" s="144">
        <f>SUM(G33:G33)</f>
        <v>124800</v>
      </c>
    </row>
    <row r="33" spans="1:7" ht="38.25" customHeight="1" x14ac:dyDescent="0.2">
      <c r="A33" s="3" t="s">
        <v>340</v>
      </c>
      <c r="B33" s="136">
        <v>926</v>
      </c>
      <c r="C33" s="215" t="s">
        <v>124</v>
      </c>
      <c r="D33" s="136" t="s">
        <v>116</v>
      </c>
      <c r="E33" s="150">
        <v>100</v>
      </c>
      <c r="F33" s="144">
        <v>124800</v>
      </c>
      <c r="G33" s="144">
        <v>124800</v>
      </c>
    </row>
    <row r="34" spans="1:7" ht="36.75" customHeight="1" x14ac:dyDescent="0.2">
      <c r="A34" s="205" t="s">
        <v>128</v>
      </c>
      <c r="B34" s="159">
        <v>926</v>
      </c>
      <c r="C34" s="214" t="s">
        <v>130</v>
      </c>
      <c r="D34" s="156"/>
      <c r="E34" s="158"/>
      <c r="F34" s="249">
        <f>F35</f>
        <v>114000</v>
      </c>
      <c r="G34" s="249">
        <f>G35</f>
        <v>114000</v>
      </c>
    </row>
    <row r="35" spans="1:7" s="43" customFormat="1" ht="24.75" customHeight="1" x14ac:dyDescent="0.2">
      <c r="A35" s="169" t="s">
        <v>129</v>
      </c>
      <c r="B35" s="136">
        <v>926</v>
      </c>
      <c r="C35" s="217" t="s">
        <v>131</v>
      </c>
      <c r="D35" s="218"/>
      <c r="E35" s="154"/>
      <c r="F35" s="130">
        <f>SUM(F36)</f>
        <v>114000</v>
      </c>
      <c r="G35" s="130">
        <f>SUM(G36)</f>
        <v>114000</v>
      </c>
    </row>
    <row r="36" spans="1:7" ht="30.75" customHeight="1" x14ac:dyDescent="0.2">
      <c r="A36" s="164" t="s">
        <v>64</v>
      </c>
      <c r="B36" s="136">
        <v>926</v>
      </c>
      <c r="C36" s="220" t="s">
        <v>131</v>
      </c>
      <c r="D36" s="151" t="s">
        <v>61</v>
      </c>
      <c r="E36" s="150"/>
      <c r="F36" s="250">
        <f>SUM(F37)</f>
        <v>114000</v>
      </c>
      <c r="G36" s="250">
        <f>SUM(G37)</f>
        <v>114000</v>
      </c>
    </row>
    <row r="37" spans="1:7" ht="52.5" customHeight="1" x14ac:dyDescent="0.2">
      <c r="A37" s="45" t="s">
        <v>311</v>
      </c>
      <c r="B37" s="223">
        <v>926</v>
      </c>
      <c r="C37" s="244"/>
      <c r="D37" s="245" t="s">
        <v>61</v>
      </c>
      <c r="E37" s="188">
        <v>200</v>
      </c>
      <c r="F37" s="251">
        <v>114000</v>
      </c>
      <c r="G37" s="251">
        <v>114000</v>
      </c>
    </row>
    <row r="38" spans="1:7" ht="26.25" customHeight="1" x14ac:dyDescent="0.2">
      <c r="A38" s="345" t="s">
        <v>504</v>
      </c>
      <c r="B38" s="159">
        <v>926</v>
      </c>
      <c r="C38" s="214" t="s">
        <v>505</v>
      </c>
      <c r="D38" s="156"/>
      <c r="E38" s="158"/>
      <c r="F38" s="249">
        <f>F39</f>
        <v>1893963.7</v>
      </c>
      <c r="G38" s="249">
        <f>G39</f>
        <v>1893963.7</v>
      </c>
    </row>
    <row r="39" spans="1:7" ht="26.25" customHeight="1" x14ac:dyDescent="0.2">
      <c r="A39" s="40" t="s">
        <v>506</v>
      </c>
      <c r="B39" s="136">
        <v>926</v>
      </c>
      <c r="C39" s="220" t="s">
        <v>505</v>
      </c>
      <c r="D39" s="154" t="s">
        <v>500</v>
      </c>
      <c r="E39" s="149"/>
      <c r="F39" s="346">
        <f>F40</f>
        <v>1893963.7</v>
      </c>
      <c r="G39" s="346">
        <f>G40</f>
        <v>1893963.7</v>
      </c>
    </row>
    <row r="40" spans="1:7" ht="24" customHeight="1" x14ac:dyDescent="0.2">
      <c r="A40" s="4" t="s">
        <v>507</v>
      </c>
      <c r="B40" s="136">
        <v>926</v>
      </c>
      <c r="C40" s="220" t="s">
        <v>505</v>
      </c>
      <c r="D40" s="154" t="s">
        <v>500</v>
      </c>
      <c r="E40" s="150">
        <v>200</v>
      </c>
      <c r="F40" s="250">
        <v>1893963.7</v>
      </c>
      <c r="G40" s="250">
        <v>1893963.7</v>
      </c>
    </row>
    <row r="41" spans="1:7" ht="32.25" customHeight="1" x14ac:dyDescent="0.2">
      <c r="A41" s="44" t="s">
        <v>132</v>
      </c>
      <c r="B41" s="159">
        <v>926</v>
      </c>
      <c r="C41" s="221" t="s">
        <v>133</v>
      </c>
      <c r="D41" s="156"/>
      <c r="E41" s="158"/>
      <c r="F41" s="142">
        <f>SUM(F45+F42)</f>
        <v>1394597.51</v>
      </c>
      <c r="G41" s="142">
        <f>SUM(G45+G42)</f>
        <v>1025211.56</v>
      </c>
    </row>
    <row r="42" spans="1:7" ht="33" customHeight="1" x14ac:dyDescent="0.2">
      <c r="A42" s="164" t="s">
        <v>493</v>
      </c>
      <c r="B42" s="136">
        <v>926</v>
      </c>
      <c r="C42" s="220" t="s">
        <v>492</v>
      </c>
      <c r="D42" s="155"/>
      <c r="E42" s="188"/>
      <c r="F42" s="193">
        <f>SUM(F43)</f>
        <v>109172.8</v>
      </c>
      <c r="G42" s="193">
        <f>SUM(G43)</f>
        <v>0</v>
      </c>
    </row>
    <row r="43" spans="1:7" ht="51" customHeight="1" x14ac:dyDescent="0.2">
      <c r="A43" s="164" t="s">
        <v>172</v>
      </c>
      <c r="B43" s="136">
        <v>926</v>
      </c>
      <c r="C43" s="220" t="s">
        <v>492</v>
      </c>
      <c r="D43" s="155" t="s">
        <v>170</v>
      </c>
      <c r="E43" s="188"/>
      <c r="F43" s="193">
        <f>SUM(F44)</f>
        <v>109172.8</v>
      </c>
      <c r="G43" s="193">
        <f>SUM(G44)</f>
        <v>0</v>
      </c>
    </row>
    <row r="44" spans="1:7" ht="36" customHeight="1" x14ac:dyDescent="0.2">
      <c r="A44" s="15" t="s">
        <v>384</v>
      </c>
      <c r="B44" s="136">
        <v>926</v>
      </c>
      <c r="C44" s="220" t="s">
        <v>492</v>
      </c>
      <c r="D44" s="155" t="s">
        <v>173</v>
      </c>
      <c r="E44" s="150">
        <v>200</v>
      </c>
      <c r="F44" s="130">
        <v>109172.8</v>
      </c>
      <c r="G44" s="130"/>
    </row>
    <row r="45" spans="1:7" ht="61.5" customHeight="1" x14ac:dyDescent="0.2">
      <c r="A45" s="289" t="s">
        <v>134</v>
      </c>
      <c r="B45" s="136">
        <v>926</v>
      </c>
      <c r="C45" s="216" t="s">
        <v>135</v>
      </c>
      <c r="D45" s="154"/>
      <c r="E45" s="149"/>
      <c r="F45" s="123">
        <f>SUM(F46+F48+F50+F53+F55)</f>
        <v>1285424.71</v>
      </c>
      <c r="G45" s="123">
        <f>SUM(G46+G48+G50+G53+G55)</f>
        <v>1025211.56</v>
      </c>
    </row>
    <row r="46" spans="1:7" ht="42" customHeight="1" x14ac:dyDescent="0.2">
      <c r="A46" s="40" t="s">
        <v>67</v>
      </c>
      <c r="B46" s="136">
        <v>926</v>
      </c>
      <c r="C46" s="220" t="s">
        <v>135</v>
      </c>
      <c r="D46" s="154" t="s">
        <v>68</v>
      </c>
      <c r="E46" s="149"/>
      <c r="F46" s="123">
        <f>F47</f>
        <v>900000</v>
      </c>
      <c r="G46" s="123">
        <f>G47</f>
        <v>900000</v>
      </c>
    </row>
    <row r="47" spans="1:7" ht="62.25" customHeight="1" x14ac:dyDescent="0.2">
      <c r="A47" s="4" t="s">
        <v>382</v>
      </c>
      <c r="B47" s="136">
        <v>926</v>
      </c>
      <c r="C47" s="220" t="s">
        <v>135</v>
      </c>
      <c r="D47" s="154" t="s">
        <v>68</v>
      </c>
      <c r="E47" s="150">
        <v>200</v>
      </c>
      <c r="F47" s="250">
        <v>900000</v>
      </c>
      <c r="G47" s="250">
        <v>900000</v>
      </c>
    </row>
    <row r="48" spans="1:7" ht="45" customHeight="1" x14ac:dyDescent="0.2">
      <c r="A48" s="164" t="s">
        <v>71</v>
      </c>
      <c r="B48" s="136">
        <v>926</v>
      </c>
      <c r="C48" s="220" t="s">
        <v>135</v>
      </c>
      <c r="D48" s="155" t="s">
        <v>72</v>
      </c>
      <c r="E48" s="188"/>
      <c r="F48" s="251">
        <f>SUM(F49)</f>
        <v>157123</v>
      </c>
      <c r="G48" s="251">
        <f>SUM(G49)</f>
        <v>115211.56</v>
      </c>
    </row>
    <row r="49" spans="1:7" ht="61.5" customHeight="1" x14ac:dyDescent="0.2">
      <c r="A49" s="167" t="s">
        <v>344</v>
      </c>
      <c r="B49" s="136">
        <v>926</v>
      </c>
      <c r="C49" s="220" t="s">
        <v>135</v>
      </c>
      <c r="D49" s="155" t="s">
        <v>72</v>
      </c>
      <c r="E49" s="154">
        <v>200</v>
      </c>
      <c r="F49" s="130">
        <v>157123</v>
      </c>
      <c r="G49" s="130">
        <v>115211.56</v>
      </c>
    </row>
    <row r="50" spans="1:7" ht="24.75" customHeight="1" x14ac:dyDescent="0.2">
      <c r="A50" s="40" t="s">
        <v>171</v>
      </c>
      <c r="B50" s="136">
        <v>926</v>
      </c>
      <c r="C50" s="220" t="s">
        <v>135</v>
      </c>
      <c r="D50" s="154" t="s">
        <v>164</v>
      </c>
      <c r="E50" s="149"/>
      <c r="F50" s="252">
        <f>SUM(F51)</f>
        <v>163852.69</v>
      </c>
      <c r="G50" s="252">
        <f>SUM(G51)</f>
        <v>0</v>
      </c>
    </row>
    <row r="51" spans="1:7" ht="22.5" customHeight="1" x14ac:dyDescent="0.2">
      <c r="A51" s="4" t="s">
        <v>383</v>
      </c>
      <c r="B51" s="136">
        <v>926</v>
      </c>
      <c r="C51" s="220" t="s">
        <v>135</v>
      </c>
      <c r="D51" s="154" t="s">
        <v>164</v>
      </c>
      <c r="E51" s="150">
        <v>200</v>
      </c>
      <c r="F51" s="250">
        <v>163852.69</v>
      </c>
      <c r="G51" s="250"/>
    </row>
    <row r="52" spans="1:7" s="33" customFormat="1" ht="17.25" customHeight="1" x14ac:dyDescent="0.2">
      <c r="A52" s="14" t="s">
        <v>385</v>
      </c>
      <c r="B52" s="136">
        <v>926</v>
      </c>
      <c r="C52" s="220" t="s">
        <v>135</v>
      </c>
      <c r="D52" s="151" t="s">
        <v>78</v>
      </c>
      <c r="E52" s="154"/>
      <c r="F52" s="130">
        <v>10000</v>
      </c>
      <c r="G52" s="130">
        <v>10000</v>
      </c>
    </row>
    <row r="53" spans="1:7" ht="51" x14ac:dyDescent="0.2">
      <c r="A53" s="167" t="s">
        <v>386</v>
      </c>
      <c r="B53" s="136">
        <v>926</v>
      </c>
      <c r="C53" s="220" t="s">
        <v>135</v>
      </c>
      <c r="D53" s="151" t="s">
        <v>78</v>
      </c>
      <c r="E53" s="154">
        <v>200</v>
      </c>
      <c r="F53" s="130">
        <v>10000</v>
      </c>
      <c r="G53" s="130">
        <v>10000</v>
      </c>
    </row>
    <row r="54" spans="1:7" ht="38.25" x14ac:dyDescent="0.2">
      <c r="A54" s="164" t="s">
        <v>96</v>
      </c>
      <c r="B54" s="136">
        <v>926</v>
      </c>
      <c r="C54" s="220" t="s">
        <v>135</v>
      </c>
      <c r="D54" s="151" t="s">
        <v>97</v>
      </c>
      <c r="E54" s="188"/>
      <c r="F54" s="251">
        <f>SUM(F55)</f>
        <v>54449.02</v>
      </c>
      <c r="G54" s="251">
        <f>SUM(G55)</f>
        <v>0</v>
      </c>
    </row>
    <row r="55" spans="1:7" ht="51" x14ac:dyDescent="0.2">
      <c r="A55" s="167" t="s">
        <v>325</v>
      </c>
      <c r="B55" s="136">
        <v>926</v>
      </c>
      <c r="C55" s="220" t="s">
        <v>135</v>
      </c>
      <c r="D55" s="151" t="s">
        <v>97</v>
      </c>
      <c r="E55" s="154">
        <v>200</v>
      </c>
      <c r="F55" s="130">
        <v>54449.02</v>
      </c>
      <c r="G55" s="130">
        <v>0</v>
      </c>
    </row>
    <row r="56" spans="1:7" x14ac:dyDescent="0.2">
      <c r="A56" s="205" t="s">
        <v>136</v>
      </c>
      <c r="B56" s="159">
        <v>926</v>
      </c>
      <c r="C56" s="214" t="s">
        <v>137</v>
      </c>
      <c r="D56" s="152"/>
      <c r="E56" s="158"/>
      <c r="F56" s="249">
        <f>F57</f>
        <v>2995166.8</v>
      </c>
      <c r="G56" s="249">
        <f>G57</f>
        <v>2995312.76</v>
      </c>
    </row>
    <row r="57" spans="1:7" ht="36" customHeight="1" x14ac:dyDescent="0.2">
      <c r="A57" s="169" t="s">
        <v>138</v>
      </c>
      <c r="B57" s="136">
        <v>926</v>
      </c>
      <c r="C57" s="217" t="s">
        <v>139</v>
      </c>
      <c r="D57" s="155"/>
      <c r="E57" s="150"/>
      <c r="F57" s="250">
        <f>SUM(F59+F63+F64)</f>
        <v>2995166.8</v>
      </c>
      <c r="G57" s="250">
        <f>SUM(G59+G63+G64)</f>
        <v>2995312.76</v>
      </c>
    </row>
    <row r="58" spans="1:7" ht="50.25" customHeight="1" x14ac:dyDescent="0.2">
      <c r="A58" s="164" t="s">
        <v>81</v>
      </c>
      <c r="B58" s="136">
        <v>926</v>
      </c>
      <c r="C58" s="255" t="s">
        <v>139</v>
      </c>
      <c r="D58" s="155" t="s">
        <v>82</v>
      </c>
      <c r="E58" s="150"/>
      <c r="F58" s="139">
        <v>2951605</v>
      </c>
      <c r="G58" s="139">
        <v>2951605</v>
      </c>
    </row>
    <row r="59" spans="1:7" ht="127.5" x14ac:dyDescent="0.2">
      <c r="A59" s="164" t="s">
        <v>387</v>
      </c>
      <c r="B59" s="136">
        <v>926</v>
      </c>
      <c r="C59" s="220" t="s">
        <v>139</v>
      </c>
      <c r="D59" s="155" t="s">
        <v>82</v>
      </c>
      <c r="E59" s="150">
        <v>100</v>
      </c>
      <c r="F59" s="139">
        <v>2951605</v>
      </c>
      <c r="G59" s="139">
        <v>2951605</v>
      </c>
    </row>
    <row r="60" spans="1:7" ht="63.75" x14ac:dyDescent="0.2">
      <c r="A60" s="164" t="s">
        <v>85</v>
      </c>
      <c r="B60" s="136">
        <v>926</v>
      </c>
      <c r="C60" s="255" t="s">
        <v>139</v>
      </c>
      <c r="D60" s="155" t="s">
        <v>140</v>
      </c>
      <c r="E60" s="150"/>
      <c r="F60" s="139">
        <v>0</v>
      </c>
      <c r="G60" s="139">
        <v>0</v>
      </c>
    </row>
    <row r="61" spans="1:7" ht="127.5" x14ac:dyDescent="0.2">
      <c r="A61" s="164" t="s">
        <v>388</v>
      </c>
      <c r="B61" s="136">
        <v>926</v>
      </c>
      <c r="C61" s="217" t="s">
        <v>139</v>
      </c>
      <c r="D61" s="155" t="s">
        <v>140</v>
      </c>
      <c r="E61" s="150">
        <v>100</v>
      </c>
      <c r="F61" s="139">
        <v>0</v>
      </c>
      <c r="G61" s="139">
        <v>0</v>
      </c>
    </row>
    <row r="62" spans="1:7" x14ac:dyDescent="0.2">
      <c r="A62" s="164" t="s">
        <v>83</v>
      </c>
      <c r="B62" s="136">
        <v>926</v>
      </c>
      <c r="C62" s="217" t="s">
        <v>139</v>
      </c>
      <c r="D62" s="155" t="s">
        <v>84</v>
      </c>
      <c r="E62" s="150"/>
      <c r="F62" s="139">
        <f>F63</f>
        <v>37961.800000000003</v>
      </c>
      <c r="G62" s="139">
        <f>G63</f>
        <v>38107.760000000002</v>
      </c>
    </row>
    <row r="63" spans="1:7" ht="38.25" x14ac:dyDescent="0.2">
      <c r="A63" s="167" t="s">
        <v>349</v>
      </c>
      <c r="B63" s="136">
        <v>926</v>
      </c>
      <c r="C63" s="217" t="s">
        <v>139</v>
      </c>
      <c r="D63" s="155" t="s">
        <v>84</v>
      </c>
      <c r="E63" s="150">
        <v>200</v>
      </c>
      <c r="F63" s="139">
        <v>37961.800000000003</v>
      </c>
      <c r="G63" s="139">
        <v>38107.760000000002</v>
      </c>
    </row>
    <row r="64" spans="1:7" ht="25.5" x14ac:dyDescent="0.2">
      <c r="A64" s="167" t="s">
        <v>350</v>
      </c>
      <c r="B64" s="136">
        <v>926</v>
      </c>
      <c r="C64" s="217" t="s">
        <v>139</v>
      </c>
      <c r="D64" s="155" t="s">
        <v>84</v>
      </c>
      <c r="E64" s="150">
        <v>800</v>
      </c>
      <c r="F64" s="139">
        <v>5600</v>
      </c>
      <c r="G64" s="139">
        <v>5600</v>
      </c>
    </row>
    <row r="65" spans="1:7" x14ac:dyDescent="0.2">
      <c r="A65" s="205" t="s">
        <v>141</v>
      </c>
      <c r="B65" s="208">
        <v>926</v>
      </c>
      <c r="C65" s="214" t="s">
        <v>143</v>
      </c>
      <c r="D65" s="156"/>
      <c r="E65" s="156"/>
      <c r="F65" s="249">
        <f>F66</f>
        <v>219520</v>
      </c>
      <c r="G65" s="249">
        <f>G66</f>
        <v>219520</v>
      </c>
    </row>
    <row r="66" spans="1:7" x14ac:dyDescent="0.2">
      <c r="A66" s="164" t="s">
        <v>142</v>
      </c>
      <c r="B66" s="136">
        <v>926</v>
      </c>
      <c r="C66" s="211" t="s">
        <v>144</v>
      </c>
      <c r="D66" s="155"/>
      <c r="E66" s="150"/>
      <c r="F66" s="250">
        <f>F68</f>
        <v>219520</v>
      </c>
      <c r="G66" s="250">
        <f>G68</f>
        <v>219520</v>
      </c>
    </row>
    <row r="67" spans="1:7" ht="102" x14ac:dyDescent="0.2">
      <c r="A67" s="135" t="s">
        <v>112</v>
      </c>
      <c r="B67" s="136">
        <v>926</v>
      </c>
      <c r="C67" s="217" t="s">
        <v>144</v>
      </c>
      <c r="D67" s="136" t="s">
        <v>111</v>
      </c>
      <c r="E67" s="150"/>
      <c r="F67" s="250">
        <f>SUM(F68)</f>
        <v>219520</v>
      </c>
      <c r="G67" s="250">
        <f>SUM(G68)</f>
        <v>219520</v>
      </c>
    </row>
    <row r="68" spans="1:7" ht="114.75" x14ac:dyDescent="0.2">
      <c r="A68" s="135" t="s">
        <v>378</v>
      </c>
      <c r="B68" s="136">
        <v>926</v>
      </c>
      <c r="C68" s="217" t="s">
        <v>144</v>
      </c>
      <c r="D68" s="136" t="s">
        <v>111</v>
      </c>
      <c r="E68" s="150">
        <v>300</v>
      </c>
      <c r="F68" s="250">
        <v>219520</v>
      </c>
      <c r="G68" s="250">
        <v>219520</v>
      </c>
    </row>
    <row r="69" spans="1:7" x14ac:dyDescent="0.2">
      <c r="A69" s="205" t="s">
        <v>145</v>
      </c>
      <c r="B69" s="159">
        <v>926</v>
      </c>
      <c r="C69" s="214" t="s">
        <v>146</v>
      </c>
      <c r="D69" s="156"/>
      <c r="E69" s="158"/>
      <c r="F69" s="249">
        <f>SUM(F72)</f>
        <v>40000</v>
      </c>
      <c r="G69" s="249">
        <f>SUM(G72)</f>
        <v>30000</v>
      </c>
    </row>
    <row r="70" spans="1:7" x14ac:dyDescent="0.2">
      <c r="A70" s="192" t="s">
        <v>147</v>
      </c>
      <c r="B70" s="223">
        <v>926</v>
      </c>
      <c r="C70" s="224" t="s">
        <v>148</v>
      </c>
      <c r="D70" s="187"/>
      <c r="E70" s="188"/>
      <c r="F70" s="251">
        <f>SUM(F71)</f>
        <v>40000</v>
      </c>
      <c r="G70" s="251">
        <f>SUM(G71)</f>
        <v>30000</v>
      </c>
    </row>
    <row r="71" spans="1:7" ht="25.5" x14ac:dyDescent="0.2">
      <c r="A71" s="192" t="s">
        <v>91</v>
      </c>
      <c r="B71" s="223">
        <v>926</v>
      </c>
      <c r="C71" s="224" t="s">
        <v>148</v>
      </c>
      <c r="D71" s="187" t="s">
        <v>92</v>
      </c>
      <c r="E71" s="188"/>
      <c r="F71" s="251">
        <f>SUM(F72)</f>
        <v>40000</v>
      </c>
      <c r="G71" s="251">
        <f>SUM(G72)</f>
        <v>30000</v>
      </c>
    </row>
    <row r="72" spans="1:7" ht="51" x14ac:dyDescent="0.2">
      <c r="A72" s="192" t="s">
        <v>389</v>
      </c>
      <c r="B72" s="223">
        <v>926</v>
      </c>
      <c r="C72" s="224" t="s">
        <v>148</v>
      </c>
      <c r="D72" s="187" t="s">
        <v>92</v>
      </c>
      <c r="E72" s="188">
        <v>200</v>
      </c>
      <c r="F72" s="193">
        <v>40000</v>
      </c>
      <c r="G72" s="193">
        <v>30000</v>
      </c>
    </row>
    <row r="73" spans="1:7" x14ac:dyDescent="0.2">
      <c r="A73" s="282" t="s">
        <v>458</v>
      </c>
      <c r="B73" s="283"/>
      <c r="C73" s="284"/>
      <c r="D73" s="285"/>
      <c r="E73" s="286"/>
      <c r="F73" s="287">
        <v>215366.53</v>
      </c>
      <c r="G73" s="287">
        <v>439698.05</v>
      </c>
    </row>
    <row r="74" spans="1:7" x14ac:dyDescent="0.2">
      <c r="A74" s="182" t="s">
        <v>24</v>
      </c>
      <c r="B74" s="256"/>
      <c r="C74" s="256"/>
      <c r="D74" s="183"/>
      <c r="E74" s="184"/>
      <c r="F74" s="185">
        <f>SUM(F73+F69+F65+F56+F41+F38+F34+F30+F14)</f>
        <v>10906450.189999999</v>
      </c>
      <c r="G74" s="185">
        <f>SUM(G73+G69+G65+G56+G41+G38+G34+G30+G14)</f>
        <v>10812724.699999999</v>
      </c>
    </row>
    <row r="75" spans="1:7" x14ac:dyDescent="0.2">
      <c r="A75" s="246"/>
      <c r="B75" s="246"/>
      <c r="C75" s="246"/>
      <c r="D75" s="246"/>
      <c r="E75" s="246"/>
      <c r="F75" s="131"/>
      <c r="G75" s="131"/>
    </row>
  </sheetData>
  <mergeCells count="6">
    <mergeCell ref="A4:F4"/>
    <mergeCell ref="A5:F5"/>
    <mergeCell ref="A8:F8"/>
    <mergeCell ref="A1:F1"/>
    <mergeCell ref="A2:F2"/>
    <mergeCell ref="A3:F3"/>
  </mergeCells>
  <phoneticPr fontId="9" type="noConversion"/>
  <pageMargins left="0.78740157480314965" right="0.39370078740157483" top="0.78740157480314965" bottom="0.78740157480314965" header="0.51181102362204722" footer="0.51181102362204722"/>
  <pageSetup paperSize="9" scale="65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9" zoomScale="85" zoomScaleNormal="85" workbookViewId="0">
      <selection activeCell="G19" sqref="G19"/>
    </sheetView>
  </sheetViews>
  <sheetFormatPr defaultRowHeight="12.75" x14ac:dyDescent="0.2"/>
  <cols>
    <col min="1" max="1" width="10.7109375" customWidth="1"/>
    <col min="2" max="2" width="28.42578125" customWidth="1"/>
    <col min="3" max="3" width="36" customWidth="1"/>
    <col min="4" max="4" width="17.42578125" customWidth="1"/>
    <col min="5" max="5" width="17.140625" customWidth="1"/>
    <col min="6" max="6" width="17.7109375" customWidth="1"/>
  </cols>
  <sheetData>
    <row r="1" spans="1:6" x14ac:dyDescent="0.2">
      <c r="A1" s="65"/>
      <c r="B1" s="65"/>
      <c r="C1" s="65"/>
      <c r="D1" s="66"/>
      <c r="E1" s="314" t="s">
        <v>398</v>
      </c>
      <c r="F1" s="314"/>
    </row>
    <row r="2" spans="1:6" x14ac:dyDescent="0.2">
      <c r="A2" s="65"/>
      <c r="B2" s="65"/>
      <c r="C2" s="65"/>
      <c r="D2" s="314" t="s">
        <v>275</v>
      </c>
      <c r="E2" s="314"/>
      <c r="F2" s="314"/>
    </row>
    <row r="3" spans="1:6" x14ac:dyDescent="0.2">
      <c r="A3" s="65"/>
      <c r="B3" s="65"/>
      <c r="C3" s="65"/>
      <c r="D3" s="314" t="s">
        <v>207</v>
      </c>
      <c r="E3" s="314"/>
      <c r="F3" s="314"/>
    </row>
    <row r="4" spans="1:6" x14ac:dyDescent="0.2">
      <c r="A4" s="65"/>
      <c r="B4" s="65"/>
      <c r="C4" s="65"/>
      <c r="D4" s="314" t="s">
        <v>424</v>
      </c>
      <c r="E4" s="314"/>
      <c r="F4" s="314"/>
    </row>
    <row r="5" spans="1:6" x14ac:dyDescent="0.2">
      <c r="A5" s="66"/>
      <c r="B5" s="65"/>
      <c r="C5" s="65"/>
      <c r="D5" s="65"/>
      <c r="E5" s="65"/>
      <c r="F5" s="65"/>
    </row>
    <row r="6" spans="1:6" x14ac:dyDescent="0.2">
      <c r="A6" s="311" t="s">
        <v>483</v>
      </c>
      <c r="B6" s="311"/>
      <c r="C6" s="311"/>
      <c r="D6" s="311"/>
      <c r="E6" s="311"/>
      <c r="F6" s="311"/>
    </row>
    <row r="7" spans="1:6" x14ac:dyDescent="0.2">
      <c r="A7" s="312"/>
      <c r="B7" s="312"/>
      <c r="C7" s="312"/>
      <c r="D7" s="312"/>
      <c r="E7" s="312"/>
      <c r="F7" s="312"/>
    </row>
    <row r="8" spans="1:6" x14ac:dyDescent="0.2">
      <c r="A8" s="312"/>
      <c r="B8" s="312"/>
      <c r="C8" s="312"/>
      <c r="D8" s="312"/>
      <c r="E8" s="312"/>
      <c r="F8" s="312"/>
    </row>
    <row r="9" spans="1:6" x14ac:dyDescent="0.2">
      <c r="A9" s="312"/>
      <c r="B9" s="312"/>
      <c r="C9" s="312"/>
      <c r="D9" s="312"/>
      <c r="E9" s="312"/>
      <c r="F9" s="312"/>
    </row>
    <row r="10" spans="1:6" x14ac:dyDescent="0.2">
      <c r="A10" s="312"/>
      <c r="B10" s="312"/>
      <c r="C10" s="312"/>
      <c r="D10" s="312"/>
      <c r="E10" s="312"/>
      <c r="F10" s="312"/>
    </row>
    <row r="11" spans="1:6" x14ac:dyDescent="0.2">
      <c r="A11" s="313"/>
      <c r="B11" s="313"/>
      <c r="C11" s="313"/>
      <c r="D11" s="313"/>
      <c r="E11" s="313"/>
      <c r="F11" s="313"/>
    </row>
    <row r="12" spans="1:6" ht="15.75" x14ac:dyDescent="0.2">
      <c r="A12" s="306" t="s">
        <v>255</v>
      </c>
      <c r="B12" s="307"/>
      <c r="C12" s="308" t="s">
        <v>256</v>
      </c>
      <c r="D12" s="306" t="s">
        <v>29</v>
      </c>
      <c r="E12" s="310"/>
      <c r="F12" s="307"/>
    </row>
    <row r="13" spans="1:6" ht="157.5" x14ac:dyDescent="0.2">
      <c r="A13" s="73" t="s">
        <v>257</v>
      </c>
      <c r="B13" s="74" t="s">
        <v>258</v>
      </c>
      <c r="C13" s="309"/>
      <c r="D13" s="74" t="s">
        <v>390</v>
      </c>
      <c r="E13" s="74" t="s">
        <v>423</v>
      </c>
      <c r="F13" s="74" t="s">
        <v>484</v>
      </c>
    </row>
    <row r="14" spans="1:6" ht="63" x14ac:dyDescent="0.2">
      <c r="A14" s="67">
        <v>926</v>
      </c>
      <c r="B14" s="70"/>
      <c r="C14" s="68" t="s">
        <v>276</v>
      </c>
      <c r="D14" s="72"/>
      <c r="E14" s="72"/>
      <c r="F14" s="72"/>
    </row>
    <row r="15" spans="1:6" ht="31.5" x14ac:dyDescent="0.2">
      <c r="A15" s="69">
        <v>926</v>
      </c>
      <c r="B15" s="70" t="s">
        <v>259</v>
      </c>
      <c r="C15" s="71" t="s">
        <v>260</v>
      </c>
      <c r="D15" s="176">
        <f>SUM(D16)</f>
        <v>0</v>
      </c>
      <c r="E15" s="176">
        <v>0</v>
      </c>
      <c r="F15" s="176">
        <f>SUM(F16)</f>
        <v>0</v>
      </c>
    </row>
    <row r="16" spans="1:6" ht="15.75" x14ac:dyDescent="0.2">
      <c r="A16" s="69">
        <v>926</v>
      </c>
      <c r="B16" s="70" t="s">
        <v>261</v>
      </c>
      <c r="C16" s="71" t="s">
        <v>262</v>
      </c>
      <c r="D16" s="176">
        <f>SUM(D17+D20)</f>
        <v>0</v>
      </c>
      <c r="E16" s="176">
        <f>SUM(E17+E20)</f>
        <v>0</v>
      </c>
      <c r="F16" s="176">
        <f>SUM(F17+F20)</f>
        <v>0</v>
      </c>
    </row>
    <row r="17" spans="1:6" ht="39.75" customHeight="1" x14ac:dyDescent="0.2">
      <c r="A17" s="69">
        <v>926</v>
      </c>
      <c r="B17" s="70" t="s">
        <v>263</v>
      </c>
      <c r="C17" s="71" t="s">
        <v>264</v>
      </c>
      <c r="D17" s="176">
        <f t="shared" ref="D17:F18" si="0">SUM(D18)</f>
        <v>-10832095.890000001</v>
      </c>
      <c r="E17" s="176">
        <f t="shared" si="0"/>
        <v>-10906450.189999999</v>
      </c>
      <c r="F17" s="176">
        <f t="shared" si="0"/>
        <v>-10812724.699999999</v>
      </c>
    </row>
    <row r="18" spans="1:6" ht="41.25" customHeight="1" x14ac:dyDescent="0.2">
      <c r="A18" s="69">
        <v>926</v>
      </c>
      <c r="B18" s="70" t="s">
        <v>265</v>
      </c>
      <c r="C18" s="71" t="s">
        <v>266</v>
      </c>
      <c r="D18" s="176">
        <f t="shared" si="0"/>
        <v>-10832095.890000001</v>
      </c>
      <c r="E18" s="176">
        <f t="shared" si="0"/>
        <v>-10906450.189999999</v>
      </c>
      <c r="F18" s="176">
        <f>F19</f>
        <v>-10812724.699999999</v>
      </c>
    </row>
    <row r="19" spans="1:6" ht="57" customHeight="1" x14ac:dyDescent="0.2">
      <c r="A19" s="69">
        <v>926</v>
      </c>
      <c r="B19" s="70" t="s">
        <v>267</v>
      </c>
      <c r="C19" s="71" t="s">
        <v>268</v>
      </c>
      <c r="D19" s="176">
        <v>-10832095.890000001</v>
      </c>
      <c r="E19" s="176">
        <v>-10906450.189999999</v>
      </c>
      <c r="F19" s="176">
        <v>-10812724.699999999</v>
      </c>
    </row>
    <row r="20" spans="1:6" ht="39.75" customHeight="1" x14ac:dyDescent="0.2">
      <c r="A20" s="69">
        <v>926</v>
      </c>
      <c r="B20" s="70" t="s">
        <v>269</v>
      </c>
      <c r="C20" s="71" t="s">
        <v>270</v>
      </c>
      <c r="D20" s="176">
        <f>SUM(D21)</f>
        <v>10832095.890000001</v>
      </c>
      <c r="E20" s="176">
        <f>SUM(E22)</f>
        <v>10906450.189999999</v>
      </c>
      <c r="F20" s="176">
        <f>SUM(F21)</f>
        <v>10812724.699999999</v>
      </c>
    </row>
    <row r="21" spans="1:6" ht="49.5" customHeight="1" x14ac:dyDescent="0.2">
      <c r="A21" s="69">
        <v>926</v>
      </c>
      <c r="B21" s="70" t="s">
        <v>271</v>
      </c>
      <c r="C21" s="71" t="s">
        <v>272</v>
      </c>
      <c r="D21" s="176">
        <f>SUM(D22)</f>
        <v>10832095.890000001</v>
      </c>
      <c r="E21" s="176">
        <f>SUM(E22)</f>
        <v>10906450.189999999</v>
      </c>
      <c r="F21" s="176">
        <f>SUM(F22)</f>
        <v>10812724.699999999</v>
      </c>
    </row>
    <row r="22" spans="1:6" ht="47.25" x14ac:dyDescent="0.2">
      <c r="A22" s="69">
        <v>926</v>
      </c>
      <c r="B22" s="70" t="s">
        <v>273</v>
      </c>
      <c r="C22" s="71" t="s">
        <v>274</v>
      </c>
      <c r="D22" s="177">
        <v>10832095.890000001</v>
      </c>
      <c r="E22" s="176">
        <v>10906450.189999999</v>
      </c>
      <c r="F22" s="177">
        <v>10812724.699999999</v>
      </c>
    </row>
  </sheetData>
  <mergeCells count="8">
    <mergeCell ref="A12:B12"/>
    <mergeCell ref="C12:C13"/>
    <mergeCell ref="D12:F12"/>
    <mergeCell ref="A6:F11"/>
    <mergeCell ref="E1:F1"/>
    <mergeCell ref="D2:F2"/>
    <mergeCell ref="D3:F3"/>
    <mergeCell ref="D4:F4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view="pageBreakPreview" topLeftCell="A13" zoomScale="80" zoomScaleSheetLayoutView="80" workbookViewId="0">
      <selection activeCell="E32" sqref="E32"/>
    </sheetView>
  </sheetViews>
  <sheetFormatPr defaultRowHeight="12.75" x14ac:dyDescent="0.2"/>
  <cols>
    <col min="1" max="1" width="21.140625" customWidth="1"/>
    <col min="2" max="2" width="26.5703125" customWidth="1"/>
    <col min="3" max="3" width="20.85546875" customWidth="1"/>
    <col min="4" max="4" width="25.28515625" customWidth="1"/>
    <col min="5" max="5" width="32.28515625" customWidth="1"/>
  </cols>
  <sheetData>
    <row r="1" spans="1:5" ht="14.25" x14ac:dyDescent="0.2">
      <c r="A1" s="326" t="s">
        <v>397</v>
      </c>
      <c r="B1" s="326"/>
      <c r="C1" s="326"/>
      <c r="D1" s="326"/>
      <c r="E1" s="326"/>
    </row>
    <row r="2" spans="1:5" ht="15" x14ac:dyDescent="0.2">
      <c r="A2" s="327" t="s">
        <v>284</v>
      </c>
      <c r="B2" s="327"/>
      <c r="C2" s="327"/>
      <c r="D2" s="327"/>
      <c r="E2" s="327"/>
    </row>
    <row r="3" spans="1:5" ht="15" x14ac:dyDescent="0.2">
      <c r="A3" s="327" t="s">
        <v>207</v>
      </c>
      <c r="B3" s="327"/>
      <c r="C3" s="327"/>
      <c r="D3" s="327"/>
      <c r="E3" s="327"/>
    </row>
    <row r="4" spans="1:5" ht="15" x14ac:dyDescent="0.2">
      <c r="A4" s="327" t="s">
        <v>485</v>
      </c>
      <c r="B4" s="327"/>
      <c r="C4" s="327"/>
      <c r="D4" s="327"/>
      <c r="E4" s="327"/>
    </row>
    <row r="5" spans="1:5" x14ac:dyDescent="0.2">
      <c r="A5" s="328"/>
      <c r="B5" s="328"/>
      <c r="C5" s="328"/>
      <c r="D5" s="328"/>
      <c r="E5" s="328"/>
    </row>
    <row r="6" spans="1:5" ht="49.5" customHeight="1" thickBot="1" x14ac:dyDescent="0.25">
      <c r="A6" s="318" t="s">
        <v>486</v>
      </c>
      <c r="B6" s="318"/>
      <c r="C6" s="318"/>
      <c r="D6" s="318"/>
      <c r="E6" s="318"/>
    </row>
    <row r="7" spans="1:5" ht="30.75" customHeight="1" thickBot="1" x14ac:dyDescent="0.25">
      <c r="A7" s="319" t="s">
        <v>285</v>
      </c>
      <c r="B7" s="321" t="s">
        <v>0</v>
      </c>
      <c r="C7" s="323" t="s">
        <v>286</v>
      </c>
      <c r="D7" s="324"/>
      <c r="E7" s="325"/>
    </row>
    <row r="8" spans="1:5" ht="16.5" thickBot="1" x14ac:dyDescent="0.25">
      <c r="A8" s="320"/>
      <c r="B8" s="322"/>
      <c r="C8" s="79" t="s">
        <v>391</v>
      </c>
      <c r="D8" s="79" t="s">
        <v>425</v>
      </c>
      <c r="E8" s="79" t="s">
        <v>487</v>
      </c>
    </row>
    <row r="9" spans="1:5" ht="32.25" thickBot="1" x14ac:dyDescent="0.25">
      <c r="A9" s="90" t="s">
        <v>120</v>
      </c>
      <c r="B9" s="81" t="s">
        <v>287</v>
      </c>
      <c r="C9" s="94">
        <f>SUM(C10:C14)</f>
        <v>4046381.91</v>
      </c>
      <c r="D9" s="94">
        <f>SUM(D10:D14)</f>
        <v>3909035.65</v>
      </c>
      <c r="E9" s="94">
        <f>SUM(E10:E14)</f>
        <v>3970218.63</v>
      </c>
    </row>
    <row r="10" spans="1:5" ht="95.25" thickBot="1" x14ac:dyDescent="0.25">
      <c r="A10" s="89" t="s">
        <v>122</v>
      </c>
      <c r="B10" s="83" t="s">
        <v>288</v>
      </c>
      <c r="C10" s="92">
        <v>1023277</v>
      </c>
      <c r="D10" s="92">
        <v>1023277</v>
      </c>
      <c r="E10" s="92">
        <v>1023277</v>
      </c>
    </row>
    <row r="11" spans="1:5" ht="126.75" thickBot="1" x14ac:dyDescent="0.25">
      <c r="A11" s="89" t="s">
        <v>121</v>
      </c>
      <c r="B11" s="83" t="s">
        <v>289</v>
      </c>
      <c r="C11" s="92">
        <v>2817895.89</v>
      </c>
      <c r="D11" s="92">
        <v>2875758.65</v>
      </c>
      <c r="E11" s="92">
        <v>2936941.63</v>
      </c>
    </row>
    <row r="12" spans="1:5" ht="109.5" customHeight="1" thickBot="1" x14ac:dyDescent="0.25">
      <c r="A12" s="89" t="s">
        <v>392</v>
      </c>
      <c r="B12" s="31" t="s">
        <v>395</v>
      </c>
      <c r="C12" s="92">
        <v>54449.02</v>
      </c>
      <c r="D12" s="92">
        <v>0</v>
      </c>
      <c r="E12" s="92">
        <v>0</v>
      </c>
    </row>
    <row r="13" spans="1:5" ht="27.75" customHeight="1" thickBot="1" x14ac:dyDescent="0.25">
      <c r="A13" s="89" t="s">
        <v>123</v>
      </c>
      <c r="B13" s="83" t="s">
        <v>290</v>
      </c>
      <c r="C13" s="92">
        <v>10000</v>
      </c>
      <c r="D13" s="92">
        <v>10000</v>
      </c>
      <c r="E13" s="92">
        <v>10000</v>
      </c>
    </row>
    <row r="14" spans="1:5" ht="48" thickBot="1" x14ac:dyDescent="0.25">
      <c r="A14" s="89" t="s">
        <v>151</v>
      </c>
      <c r="B14" s="83" t="s">
        <v>291</v>
      </c>
      <c r="C14" s="92">
        <v>140760</v>
      </c>
      <c r="D14" s="92">
        <v>0</v>
      </c>
      <c r="E14" s="92">
        <v>0</v>
      </c>
    </row>
    <row r="15" spans="1:5" ht="32.25" thickBot="1" x14ac:dyDescent="0.25">
      <c r="A15" s="90" t="s">
        <v>126</v>
      </c>
      <c r="B15" s="81" t="s">
        <v>292</v>
      </c>
      <c r="C15" s="91">
        <f>SUM(C16)</f>
        <v>120600</v>
      </c>
      <c r="D15" s="91">
        <f>SUM(D16)</f>
        <v>124800</v>
      </c>
      <c r="E15" s="91">
        <f>SUM(E16)</f>
        <v>124800</v>
      </c>
    </row>
    <row r="16" spans="1:5" ht="32.25" thickBot="1" x14ac:dyDescent="0.25">
      <c r="A16" s="89" t="s">
        <v>124</v>
      </c>
      <c r="B16" s="83" t="s">
        <v>127</v>
      </c>
      <c r="C16" s="92">
        <v>120600</v>
      </c>
      <c r="D16" s="92">
        <v>124800</v>
      </c>
      <c r="E16" s="92">
        <v>124800</v>
      </c>
    </row>
    <row r="17" spans="1:5" ht="63.75" thickBot="1" x14ac:dyDescent="0.25">
      <c r="A17" s="90" t="s">
        <v>130</v>
      </c>
      <c r="B17" s="84" t="s">
        <v>293</v>
      </c>
      <c r="C17" s="91">
        <f>SUM(C18)</f>
        <v>114000</v>
      </c>
      <c r="D17" s="91">
        <v>114000</v>
      </c>
      <c r="E17" s="91">
        <v>114000</v>
      </c>
    </row>
    <row r="18" spans="1:5" ht="32.25" thickBot="1" x14ac:dyDescent="0.25">
      <c r="A18" s="89" t="s">
        <v>131</v>
      </c>
      <c r="B18" s="83" t="s">
        <v>129</v>
      </c>
      <c r="C18" s="92">
        <v>114000</v>
      </c>
      <c r="D18" s="92">
        <v>114000</v>
      </c>
      <c r="E18" s="92">
        <v>114000</v>
      </c>
    </row>
    <row r="19" spans="1:5" ht="32.25" thickBot="1" x14ac:dyDescent="0.25">
      <c r="A19" s="90" t="s">
        <v>503</v>
      </c>
      <c r="B19" s="81" t="s">
        <v>508</v>
      </c>
      <c r="C19" s="91">
        <f>SUM(C20)</f>
        <v>1893963.66</v>
      </c>
      <c r="D19" s="91">
        <f>SUM(D20)</f>
        <v>1893963.7</v>
      </c>
      <c r="E19" s="91">
        <f>SUM(E20)</f>
        <v>1893963.7</v>
      </c>
    </row>
    <row r="20" spans="1:5" ht="32.25" thickBot="1" x14ac:dyDescent="0.25">
      <c r="A20" s="89" t="s">
        <v>505</v>
      </c>
      <c r="B20" s="83" t="s">
        <v>504</v>
      </c>
      <c r="C20" s="92">
        <v>1893963.66</v>
      </c>
      <c r="D20" s="92">
        <v>1893963.7</v>
      </c>
      <c r="E20" s="92">
        <v>1893963.7</v>
      </c>
    </row>
    <row r="21" spans="1:5" ht="48" thickBot="1" x14ac:dyDescent="0.25">
      <c r="A21" s="90" t="s">
        <v>133</v>
      </c>
      <c r="B21" s="81" t="s">
        <v>294</v>
      </c>
      <c r="C21" s="91">
        <f>SUM(C22:C23)</f>
        <v>1368856.32</v>
      </c>
      <c r="D21" s="91">
        <f>SUM(D23)</f>
        <v>1394597.51</v>
      </c>
      <c r="E21" s="91">
        <f>SUM(E23)</f>
        <v>1025211.56</v>
      </c>
    </row>
    <row r="22" spans="1:5" ht="16.5" thickBot="1" x14ac:dyDescent="0.25">
      <c r="A22" s="89" t="s">
        <v>492</v>
      </c>
      <c r="B22" s="83" t="s">
        <v>493</v>
      </c>
      <c r="C22" s="92">
        <v>109172.8</v>
      </c>
      <c r="D22" s="92"/>
      <c r="E22" s="92"/>
    </row>
    <row r="23" spans="1:5" ht="16.5" thickBot="1" x14ac:dyDescent="0.25">
      <c r="A23" s="89" t="s">
        <v>135</v>
      </c>
      <c r="B23" s="83" t="s">
        <v>134</v>
      </c>
      <c r="C23" s="92">
        <v>1259683.52</v>
      </c>
      <c r="D23" s="92">
        <v>1394597.51</v>
      </c>
      <c r="E23" s="92">
        <v>1025211.56</v>
      </c>
    </row>
    <row r="24" spans="1:5" ht="32.25" thickBot="1" x14ac:dyDescent="0.25">
      <c r="A24" s="90" t="s">
        <v>137</v>
      </c>
      <c r="B24" s="81" t="s">
        <v>295</v>
      </c>
      <c r="C24" s="91">
        <f>SUM(C25)</f>
        <v>3044774</v>
      </c>
      <c r="D24" s="91">
        <f>SUM(D25)</f>
        <v>2995166.8</v>
      </c>
      <c r="E24" s="91">
        <f>SUM(E25)</f>
        <v>2995312.76</v>
      </c>
    </row>
    <row r="25" spans="1:5" ht="16.5" thickBot="1" x14ac:dyDescent="0.25">
      <c r="A25" s="89" t="s">
        <v>139</v>
      </c>
      <c r="B25" s="83" t="s">
        <v>138</v>
      </c>
      <c r="C25" s="92">
        <v>3044774</v>
      </c>
      <c r="D25" s="92">
        <v>2995166.8</v>
      </c>
      <c r="E25" s="92">
        <v>2995312.76</v>
      </c>
    </row>
    <row r="26" spans="1:5" ht="32.25" thickBot="1" x14ac:dyDescent="0.25">
      <c r="A26" s="80">
        <v>1000</v>
      </c>
      <c r="B26" s="81" t="s">
        <v>296</v>
      </c>
      <c r="C26" s="91">
        <f>SUM(C27)</f>
        <v>219520</v>
      </c>
      <c r="D26" s="91">
        <f>SUM(D27)</f>
        <v>219520</v>
      </c>
      <c r="E26" s="91">
        <f>SUM(E27)</f>
        <v>219520</v>
      </c>
    </row>
    <row r="27" spans="1:5" ht="16.5" thickBot="1" x14ac:dyDescent="0.25">
      <c r="A27" s="82">
        <v>1001</v>
      </c>
      <c r="B27" s="83" t="s">
        <v>142</v>
      </c>
      <c r="C27" s="92">
        <v>219520</v>
      </c>
      <c r="D27" s="92">
        <v>219520</v>
      </c>
      <c r="E27" s="92">
        <v>219520</v>
      </c>
    </row>
    <row r="28" spans="1:5" ht="32.25" thickBot="1" x14ac:dyDescent="0.25">
      <c r="A28" s="85">
        <v>1100</v>
      </c>
      <c r="B28" s="86" t="s">
        <v>297</v>
      </c>
      <c r="C28" s="91">
        <f>SUM(C29)</f>
        <v>24000</v>
      </c>
      <c r="D28" s="91">
        <f>SUM(D29)</f>
        <v>40000</v>
      </c>
      <c r="E28" s="91">
        <f>SUM(E29)</f>
        <v>30000</v>
      </c>
    </row>
    <row r="29" spans="1:5" ht="16.5" thickBot="1" x14ac:dyDescent="0.25">
      <c r="A29" s="87">
        <v>1102</v>
      </c>
      <c r="B29" s="88" t="s">
        <v>147</v>
      </c>
      <c r="C29" s="92">
        <v>24000</v>
      </c>
      <c r="D29" s="92">
        <v>40000</v>
      </c>
      <c r="E29" s="92">
        <v>30000</v>
      </c>
    </row>
    <row r="30" spans="1:5" ht="32.25" thickBot="1" x14ac:dyDescent="0.25">
      <c r="A30" s="87"/>
      <c r="B30" s="88" t="s">
        <v>459</v>
      </c>
      <c r="C30" s="92"/>
      <c r="D30" s="92">
        <v>215366.53</v>
      </c>
      <c r="E30" s="92">
        <v>439698.05</v>
      </c>
    </row>
    <row r="31" spans="1:5" ht="16.5" thickBot="1" x14ac:dyDescent="0.25">
      <c r="A31" s="315" t="s">
        <v>298</v>
      </c>
      <c r="B31" s="316"/>
      <c r="C31" s="91">
        <f>SUM(C9+C15+C17+C19+C21+C24+C26+C28)</f>
        <v>10832095.890000001</v>
      </c>
      <c r="D31" s="91">
        <f>SUM(D9+D15+D17+D19+D21+D24+D26+D28+D30)</f>
        <v>10906450.189999999</v>
      </c>
      <c r="E31" s="91">
        <f>SUM(E9+E15+E17+E19+E21+E24+E26+E28+E30)</f>
        <v>10812724.700000001</v>
      </c>
    </row>
    <row r="32" spans="1:5" ht="16.5" x14ac:dyDescent="0.2">
      <c r="A32" s="93"/>
      <c r="B32" s="93"/>
      <c r="C32" s="120"/>
      <c r="D32" s="120"/>
      <c r="E32" s="120"/>
    </row>
    <row r="33" spans="1:5" ht="18.75" x14ac:dyDescent="0.2">
      <c r="A33" s="317"/>
      <c r="B33" s="317"/>
      <c r="C33" s="317"/>
      <c r="D33" s="317"/>
      <c r="E33" s="317"/>
    </row>
    <row r="34" spans="1:5" ht="18.75" x14ac:dyDescent="0.2">
      <c r="A34" s="317"/>
      <c r="B34" s="317"/>
      <c r="C34" s="317"/>
      <c r="D34" s="317"/>
      <c r="E34" s="317"/>
    </row>
  </sheetData>
  <mergeCells count="12">
    <mergeCell ref="A1:E1"/>
    <mergeCell ref="A2:E2"/>
    <mergeCell ref="A3:E3"/>
    <mergeCell ref="A4:E4"/>
    <mergeCell ref="A5:E5"/>
    <mergeCell ref="A31:B31"/>
    <mergeCell ref="A33:E33"/>
    <mergeCell ref="A34:E34"/>
    <mergeCell ref="A6:E6"/>
    <mergeCell ref="A7:A8"/>
    <mergeCell ref="B7:B8"/>
    <mergeCell ref="C7:E7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 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8.</vt:lpstr>
      <vt:lpstr> Приложение 9</vt:lpstr>
      <vt:lpstr>Приложение 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2023-11-13T06:29:30Z</cp:lastPrinted>
  <dcterms:created xsi:type="dcterms:W3CDTF">2011-04-14T11:17:32Z</dcterms:created>
  <dcterms:modified xsi:type="dcterms:W3CDTF">2023-11-13T06:33:32Z</dcterms:modified>
</cp:coreProperties>
</file>