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 " sheetId="6" r:id="rId6"/>
    <sheet name="Лист7 " sheetId="7" r:id="rId7"/>
    <sheet name="Лист8." sheetId="8" r:id="rId8"/>
    <sheet name="Лист9." sheetId="9" r:id="rId9"/>
    <sheet name="Лист10." sheetId="10" r:id="rId10"/>
    <sheet name="Лист11" sheetId="11" r:id="rId11"/>
    <sheet name="Лист12" sheetId="12" r:id="rId12"/>
    <sheet name="Лист 13" sheetId="13" r:id="rId13"/>
    <sheet name="Лист 14" sheetId="14" r:id="rId14"/>
    <sheet name="Лист 15" sheetId="15" r:id="rId15"/>
  </sheets>
  <definedNames/>
  <calcPr fullCalcOnLoad="1"/>
</workbook>
</file>

<file path=xl/sharedStrings.xml><?xml version="1.0" encoding="utf-8"?>
<sst xmlns="http://schemas.openxmlformats.org/spreadsheetml/2006/main" count="1180" uniqueCount="509">
  <si>
    <t>Код</t>
  </si>
  <si>
    <t>Наименование</t>
  </si>
  <si>
    <t>Приложение 2</t>
  </si>
  <si>
    <t>ПРОФИЦИТ/ДЕФИЦИТ</t>
  </si>
  <si>
    <t>Источники</t>
  </si>
  <si>
    <t>внутреннего финансирования дефицита бюджета</t>
  </si>
  <si>
    <t>НАИМЕНОВАНИЕ</t>
  </si>
  <si>
    <t>Изменение остатков средств на счетах по учету средств  бюджета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</si>
  <si>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</si>
  <si>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</si>
  <si>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</si>
  <si>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 xml:space="preserve"> </t>
  </si>
  <si>
    <t>Код бюджетной классификации РФ</t>
  </si>
  <si>
    <t>Название дохода</t>
  </si>
  <si>
    <t>000 100 00000 00 0000 000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</si>
  <si>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</si>
  <si>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</si>
  <si>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</si>
  <si>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</si>
  <si>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182 106 01030 10 0000 110</t>
  </si>
  <si>
    <t>182 106 06000 00 0000 110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</si>
  <si>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</si>
  <si>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</si>
  <si>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</si>
  <si>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</si>
  <si>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</si>
  <si>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</si>
  <si>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 xml:space="preserve">                                                                                                                      Приложение 1</t>
  </si>
  <si>
    <t>111 05035 10 0000 120</t>
  </si>
  <si>
    <t>117 01050 10 0000 180</t>
  </si>
  <si>
    <t>000 101 00000 00 0000 000</t>
  </si>
  <si>
    <t>000 106 00000 00 0000 000</t>
  </si>
  <si>
    <t>000 200 00000 00 0000 000</t>
  </si>
  <si>
    <t>000 202 00000 00 0000 000</t>
  </si>
  <si>
    <t>Налоговые и неналоговые доходы</t>
  </si>
  <si>
    <t>Код целевой классификации</t>
  </si>
  <si>
    <t>Вид расходов</t>
  </si>
  <si>
    <t>Итого</t>
  </si>
  <si>
    <t>Приложение 4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</si>
  <si>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</si>
  <si>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</si>
  <si>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</si>
  <si>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Приложение 5</t>
  </si>
  <si>
    <t>Приложение 6</t>
  </si>
  <si>
    <t>План (руб.)</t>
  </si>
  <si>
    <t>Сумма (руб.)</t>
  </si>
  <si>
    <t>Приложение 7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</si>
  <si>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</si>
  <si>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Нывыясненные поступления, зачисляемые в бюджеты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</si>
  <si>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</si>
  <si>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</si>
  <si>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</si>
  <si>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</si>
  <si>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</si>
  <si>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</si>
  <si>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</si>
  <si>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</si>
  <si>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</si>
  <si>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</si>
  <si>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</si>
  <si>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</si>
  <si>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</si>
  <si>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</si>
  <si>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</si>
  <si>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</si>
  <si>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</si>
  <si>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05.0.00.00000</t>
  </si>
  <si>
    <t>06.0.00.00000</t>
  </si>
  <si>
    <t>06.1.00.00000</t>
  </si>
  <si>
    <t>06.1.01.00000</t>
  </si>
  <si>
    <t>06.2.00.00000</t>
  </si>
  <si>
    <t>06.2.01.00000</t>
  </si>
  <si>
    <t xml:space="preserve"> -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</si>
  <si>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</si>
  <si>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</si>
  <si>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</si>
  <si>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</si>
  <si>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</si>
  <si>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распоря- дитель</t>
  </si>
  <si>
    <t>Целевая статья</t>
  </si>
  <si>
    <t>к Решению  Совета</t>
  </si>
  <si>
    <t>Васильевского сельского поселения</t>
  </si>
  <si>
    <t>Администрация Васильевского сельского поселения</t>
  </si>
  <si>
    <t>113 01995 10 0000 130</t>
  </si>
  <si>
    <t>Единый сельскохозяйственный налог</t>
  </si>
  <si>
    <t>Налоги на совокупный доход</t>
  </si>
  <si>
    <t>000 105 00000 00 0000 000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</si>
  <si>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</si>
  <si>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</si>
  <si>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</si>
  <si>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</si>
  <si>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Основное направление "Осуществление мероприятий в области пожарной безопасности"</t>
  </si>
  <si>
    <t>01.1.01.20030</t>
  </si>
  <si>
    <t>Муниципальная программа " Благоустройство и озеленение территории Васильевского сельского поселения"</t>
  </si>
  <si>
    <t xml:space="preserve">Подпрограмма "Организация и обеспечение уличного освещения на территории Васильевского сельского поселения" </t>
  </si>
  <si>
    <t xml:space="preserve">Подпрограмма "Обеспечение мероприятий в области пожарной безопасности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</si>
  <si>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</si>
  <si>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</si>
  <si>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</si>
  <si>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</si>
  <si>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</si>
  <si>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</si>
  <si>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</si>
  <si>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Обеспечение мероприятий по благоустройству</t>
  </si>
  <si>
    <t>02.2.01.00030</t>
  </si>
  <si>
    <t xml:space="preserve">Муниципальная программа "Управление имуществом Васильевского сельского поселения" </t>
  </si>
  <si>
    <t>03.1.00.00000</t>
  </si>
  <si>
    <t>03.1.01.00000</t>
  </si>
  <si>
    <t>Подпрограмма " Мероприятия по содержанию имущества Васильевского сельского поселения"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</si>
  <si>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</si>
  <si>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</si>
  <si>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</si>
  <si>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Муниципальная программа "Развитие культуры и спорта Васильевского сельского поселения"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</si>
  <si>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</si>
  <si>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</si>
  <si>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</si>
  <si>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</si>
  <si>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</si>
  <si>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</si>
  <si>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</si>
  <si>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04.1.01.080340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</si>
  <si>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</si>
  <si>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</si>
  <si>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</si>
  <si>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</si>
  <si>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</si>
  <si>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</si>
  <si>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</si>
  <si>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</si>
  <si>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</si>
  <si>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</si>
  <si>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</si>
  <si>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</si>
  <si>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Муниципальная программа "Развитие муниципального направления"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</si>
  <si>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</si>
  <si>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Основное направление "Обеспечение деятельности и функций администрации васильевского сельского поселения"</t>
  </si>
  <si>
    <t>Обеспечение функций органов местного самоуправления васильевского сельского поселения"</t>
  </si>
  <si>
    <t>06.1.01.000160</t>
  </si>
  <si>
    <t>Обеспечение деятельности и функций Главы поселения</t>
  </si>
  <si>
    <t>Иные бюджетные асигнования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</si>
  <si>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</si>
  <si>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</si>
  <si>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</si>
  <si>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</si>
  <si>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</si>
  <si>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</si>
  <si>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</si>
  <si>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</si>
  <si>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</si>
  <si>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</si>
  <si>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</si>
  <si>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</si>
  <si>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 xml:space="preserve">Обеспечение функций органов местного самоуправления Васильевского сельского поселения  в рамках иных непрграммных мероприятий по непрограммным напревлениям деятельности органов местного самоуправления Васильевского сельского поселения </t>
  </si>
  <si>
    <t>30.9.00.00130</t>
  </si>
  <si>
    <t>03.Ж.00.50820</t>
  </si>
  <si>
    <t>Субвенции бюджетам городских округов и поселений, входящих в состав территорий муниципальных районов, на обеспечение жилыми помещениями детей-сирот, детей, оставшихся без попечения родителей, лиц их их числа по договору найма специализированных жилых помещений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</si>
  <si>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</si>
  <si>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</si>
  <si>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</si>
  <si>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</si>
  <si>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</si>
  <si>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</si>
  <si>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</si>
  <si>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</si>
  <si>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</si>
  <si>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</si>
  <si>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</si>
  <si>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</si>
  <si>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</si>
  <si>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</si>
  <si>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</si>
  <si>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</si>
  <si>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</si>
  <si>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</si>
  <si>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</si>
  <si>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</si>
  <si>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</si>
  <si>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</si>
  <si>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</si>
  <si>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</si>
  <si>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</si>
  <si>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</si>
  <si>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</si>
  <si>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</si>
  <si>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</si>
  <si>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</si>
  <si>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</si>
  <si>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</si>
  <si>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</si>
  <si>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</si>
  <si>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</si>
  <si>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</si>
  <si>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</si>
  <si>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</si>
  <si>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</si>
  <si>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</si>
  <si>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</si>
  <si>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</si>
  <si>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</si>
  <si>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 xml:space="preserve">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</si>
  <si>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Приложение 9</t>
  </si>
  <si>
    <t>Приложение 10</t>
  </si>
  <si>
    <t>Приложение 11</t>
  </si>
  <si>
    <t>926 01 05 00 00 00 0000 000</t>
  </si>
  <si>
    <t>926 01 05 02 01 10 0000 510</t>
  </si>
  <si>
    <t>926 01 05 02 01 10 0000 610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</si>
  <si>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</si>
  <si>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</si>
  <si>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 xml:space="preserve">Подпрограмма "Благоустройство и озеленение территории  Васильевского сельского поселения"муниципальной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</si>
  <si>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>926 111 05035 10 0000 120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</si>
  <si>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</si>
  <si>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субсидии бюджетам сельскиъх поселений</t>
  </si>
  <si>
    <t>Субвенции бюджетам сельских поселений  на предоставление жилых помещений детям-сиротам, детям, оставшихся без попечения родителей, лицам из их числа по договору найма специализированных жилых помещений</t>
  </si>
  <si>
    <t>04.1.01.S0340</t>
  </si>
  <si>
    <t>Упоата иных платежей</t>
  </si>
  <si>
    <t>Уплата иных платежей</t>
  </si>
  <si>
    <t>Межбюджетные трансферты на осуществление части  полномочий по организации ритуальных услуг и содержанию мест захоронения</t>
  </si>
  <si>
    <t>Межбюджетные трансферты на осуществление части  полномочий  по дорожной деятельности и обеспечения безопасности дорожного движения на них</t>
  </si>
  <si>
    <t>Межбюджетные трансферты на осуществление части  полномочий по содержанию и ремонту питьевых колодцев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</si>
  <si>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</si>
  <si>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</si>
  <si>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</si>
  <si>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</si>
  <si>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</si>
  <si>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</si>
  <si>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</si>
  <si>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</si>
  <si>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</si>
  <si>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</si>
  <si>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</si>
  <si>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</si>
  <si>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</si>
  <si>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</si>
  <si>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</si>
  <si>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</si>
  <si>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</si>
  <si>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</si>
  <si>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</si>
  <si>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</si>
  <si>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</si>
  <si>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0409</t>
  </si>
  <si>
    <t>Обеспечение мероприятий по организации содержания и ремонту дорог</t>
  </si>
  <si>
    <t>Дорожное хозяйство (дорожные фонды)</t>
  </si>
  <si>
    <t>05.1.01.00040</t>
  </si>
  <si>
    <t>182 101 02030 01 3000 110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</si>
  <si>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</si>
  <si>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</si>
  <si>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</si>
  <si>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(Закупка товаров, работ и услуг для государственных (муниципальных) нужд)»»</t>
  </si>
  <si>
    <t>926 0105 0201 10 0000 510</t>
  </si>
  <si>
    <t>Увеличение прочих денежных средств местного бюджета</t>
  </si>
  <si>
    <t>07.1.01.20050</t>
  </si>
  <si>
    <t>182 106 06043 10 2100 110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</si>
  <si>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</t>
  </si>
  <si>
    <t xml:space="preserve">Прочие доходы от  оказания платных услуг (работ)  получателями средств бюджетов сельских поселений </t>
  </si>
  <si>
    <t>Субсидии бюджетам сельских поселений на поддержку отрасли культуры</t>
  </si>
  <si>
    <t xml:space="preserve">Дотации бюджетам сельских поселений на выравнивание бюджетной обеспеченности </t>
  </si>
  <si>
    <t>Дотации бюджетам  сельских поселений на поддержку мер по обеспечению сбалансированности бюджетов</t>
  </si>
  <si>
    <t>30.9.00.00170</t>
  </si>
  <si>
    <t>30.9.00.00180</t>
  </si>
  <si>
    <t>30.9.00.00190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</si>
  <si>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</si>
  <si>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</si>
  <si>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>113 02995 10 0000 130</t>
  </si>
  <si>
    <t xml:space="preserve">Прочие доходы от  компенсации затрат бюджетов сельских поселений </t>
  </si>
  <si>
    <t>Обеспечение функций органов местного самоуправления Васильевского сельского поселения (Членские взносы в Ассоциацию)</t>
  </si>
  <si>
    <t>Обеспечение функций органов местного самоуправления Васильевского сельского поселения (Диспансеризация муниципальных служащих)</t>
  </si>
  <si>
    <t>Обеспечение функций органов местного самоуправления Васильевского сельского поселения (Информационно-программное обеспечение)</t>
  </si>
  <si>
    <t>32.9.00.51200</t>
  </si>
  <si>
    <t>31.9.00.51200</t>
  </si>
  <si>
    <t>0105</t>
  </si>
  <si>
    <t>926 113 02995 10 0000 130</t>
  </si>
  <si>
    <t>2021 год (руб.)</t>
  </si>
  <si>
    <t>2021 год                    (руб.)</t>
  </si>
  <si>
    <t>202 29999 10 0000 150</t>
  </si>
  <si>
    <t>202 25519 10 0000 150</t>
  </si>
  <si>
    <t>202 04012 10 0000 150</t>
  </si>
  <si>
    <t>218 05010 10 0000 150</t>
  </si>
  <si>
    <t>219 60010 10 0000 150</t>
  </si>
  <si>
    <t>202 35118 10 0000 150</t>
  </si>
  <si>
    <t>202 40014 10 0000 150</t>
  </si>
  <si>
    <t>202 15001 10 0000 150</t>
  </si>
  <si>
    <t>202 15002 10 0000 150</t>
  </si>
  <si>
    <t>926 114 06025 10 0000 430</t>
  </si>
  <si>
    <t>926 202 15001 10 0000 150</t>
  </si>
  <si>
    <t>926 202 15002 10 0000 150</t>
  </si>
  <si>
    <t>926 202 35118 10 0000 150</t>
  </si>
  <si>
    <t>926 202 35120 10 0000 150</t>
  </si>
  <si>
    <t>926 202 40014 10 0000 150</t>
  </si>
  <si>
    <t>926 202 29999 10 0000 150</t>
  </si>
  <si>
    <t xml:space="preserve">                                                                                                                      Приложение 12</t>
  </si>
  <si>
    <t>%</t>
  </si>
  <si>
    <t>Прочие доходы от  оказания платных услуг получателями средств бюджетов сельских поселений</t>
  </si>
  <si>
    <t> Прочие доходы от компенсации затрат бюджетов сельских поселений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</si>
  <si>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</si>
  <si>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>01.2.01.60010</t>
  </si>
  <si>
    <t>Организация  и осуществление  мероприятий по пожарной безопасности в Васильевском сельском поселении  (Предоставление субсидий  иным некоммерческим организациям)</t>
  </si>
  <si>
    <t xml:space="preserve">   Доходы бюджета Васильевского сельского поселения</t>
  </si>
  <si>
    <t>2022 год                    (руб.)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</si>
  <si>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(Выборы)</t>
  </si>
  <si>
    <t>0107</t>
  </si>
  <si>
    <t>Обеспечение проведения выборов и референдумов органов местного самоуправления Васильевского сельского поселения  в рамках иных непрограммных мероприятий по непрограммным направлениям деятельности органов местного самоуправления Васильевского сельского поселения 
(ВЫБОРЫ)</t>
  </si>
  <si>
    <t>2022 год (руб.)</t>
  </si>
  <si>
    <t>04.1.01.55197</t>
  </si>
  <si>
    <t>04.1.01.S5197</t>
  </si>
  <si>
    <t>Субсидия на создание  (реконструкцию) и капитальный ремонт культурно-досуговых учреждений в сельской местности в 2020 году</t>
  </si>
  <si>
    <t>Софинансирование Субсидии на создание  (реконструкцию) и капитальный ремонт культурно-досуговых учреждений в сельской местности в 2020 году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</si>
  <si>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</si>
  <si>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</si>
  <si>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</si>
  <si>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муниципальных внутренних заимствований</t>
  </si>
  <si>
    <t>Вид долгового обязательства</t>
  </si>
  <si>
    <t>2021 год</t>
  </si>
  <si>
    <t>2022 год</t>
  </si>
  <si>
    <t>Привлечение</t>
  </si>
  <si>
    <t>Погашение</t>
  </si>
  <si>
    <t>Бюджетные кредиты от других бюджетов</t>
  </si>
  <si>
    <t>Кредиты кредитных организаций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</si>
  <si>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</si>
  <si>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</si>
  <si>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>к решению Совета сельского поселения</t>
  </si>
  <si>
    <t>№ п/п</t>
  </si>
  <si>
    <t>Цель гарантирования</t>
  </si>
  <si>
    <t>Наименование принципала</t>
  </si>
  <si>
    <t>Сумма гарантирования,  рублей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</si>
  <si>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</si>
  <si>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</si>
  <si>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</si>
  <si>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 xml:space="preserve">Объем бюджетных ассигнований на исполнение гарантий по возможным гарантийным случаям по годам, рублей </t>
  </si>
  <si>
    <t>За счет источников внутреннего финансирования дефицита местного бюджета</t>
  </si>
  <si>
    <t>«О бюджете Васильевского сельского поселения</t>
  </si>
  <si>
    <t>Исполнение  муниципальных гарантий Васильевсого сельского поселения</t>
  </si>
  <si>
    <t>Приложение 14</t>
  </si>
  <si>
    <t>Программа</t>
  </si>
  <si>
    <t>Муниципальные займы Васильевского сельского поселения, осуществляемые путем выпуска ценных бумаг</t>
  </si>
  <si>
    <t>Приложение 13</t>
  </si>
  <si>
    <t>02.2.01.00070</t>
  </si>
  <si>
    <t>Обеспечение беспрепятственного передвижения по территории Васильевского сельского поселения инвалидов и других маломобильных групп населения  (Закупка товаров и услуг для государственных (муниципальных) нужд)</t>
  </si>
  <si>
    <t xml:space="preserve">Иные межбюджетные трансферты бюджету Шуйского муниципального района на 2021 год </t>
  </si>
  <si>
    <t xml:space="preserve">Иные межбюджетные трансферты бюджету Шуйского  муниципального района на плановый период 2022 и 2023 годов </t>
  </si>
  <si>
    <t>2023 год (руб.)</t>
  </si>
  <si>
    <t>сельского поселения на 2021 год</t>
  </si>
  <si>
    <t>сельского поселения на плановый период 2022 и 2023 годов</t>
  </si>
  <si>
    <t>на 2021 год и на  плановый период 2022 и 2023 годов</t>
  </si>
  <si>
    <t>на 2021 год и на плановый период 2022 и 2023 годов »</t>
  </si>
  <si>
    <t>Программа муниципальных гарантий Васильевского сельского поселения в валюте Российской  Федерации на 2021 год и на  плановый период 2022 и 2023годов.</t>
  </si>
  <si>
    <t>1.1. Перечень подлежащих предоставлению муниципальных гарантий Васильевского сельского поселения в 2021 году и на  плановый период 2022 и 2023 годов.</t>
  </si>
  <si>
    <t>Предоставление гарантий в  2021,2022,2023 годах не предусмотрено</t>
  </si>
  <si>
    <t>1.2. Общий объем бюджетных ассигнований, предусмотренных на исполнение муниципальных гарантий Васильевского сельского поселения по возможным гарантийным случаям, в 2021 году и на плановый период 2022 и 2023 годы.</t>
  </si>
  <si>
    <t>2021 г.</t>
  </si>
  <si>
    <t>2022 г.</t>
  </si>
  <si>
    <t>2023г.</t>
  </si>
  <si>
    <t>Сумма с изменениями     2021 год                    (руб.)</t>
  </si>
  <si>
    <t>Изменения   2021 год                    (руб.)</t>
  </si>
  <si>
    <t>2023 год                    (руб.)</t>
  </si>
  <si>
    <t xml:space="preserve">Ведомственная структура расходов бюджета сельского поселения на 2022-2023 годы </t>
  </si>
  <si>
    <t>2023год (руб.)</t>
  </si>
  <si>
    <t xml:space="preserve">Ведомственная структура расходов бюджета Васильевского сельского поселения на 2021 год </t>
  </si>
  <si>
    <t>2023год</t>
  </si>
  <si>
    <t>000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</si>
  <si>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</si>
  <si>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</si>
  <si>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</si>
  <si>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</si>
  <si>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</si>
  <si>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182 105 03010 01 0000 110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</si>
  <si>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</si>
  <si>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с организаций</t>
  </si>
  <si>
    <t>000 106 01000 00 0000 110</t>
  </si>
  <si>
    <t>000 105 03000 01 0000 110</t>
  </si>
  <si>
    <t>000 101 02000 01 0000 110</t>
  </si>
  <si>
    <t>000 106 06030 00 0000 110</t>
  </si>
  <si>
    <t>000106 06043 10 0000 110</t>
  </si>
  <si>
    <t>Земельный налог с физических лиц</t>
  </si>
  <si>
    <t>000 106 06040 00 0000 110</t>
  </si>
  <si>
    <t xml:space="preserve">Государственная пошлина </t>
  </si>
  <si>
    <t>000 108 00000 00 0000 110</t>
  </si>
  <si>
    <t>000 108 04000 10 0000 110</t>
  </si>
  <si>
    <t>Государственная пошлина за совершение нотариальных действий (за исключением действий, совешаемых консульскими учреждениями Российской Федерации)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</si>
  <si>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</si>
  <si>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</si>
  <si>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926 111 05000 00 0000 120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</si>
  <si>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</si>
  <si>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000 202 10000 00 0000 150</t>
  </si>
  <si>
    <t>Дотации бюджетам бюджетной системы Российской Федерации</t>
  </si>
  <si>
    <t>000 202 15001 00 0000 150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</si>
  <si>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</si>
  <si>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</si>
  <si>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000 202 15002 00 0000 150</t>
  </si>
  <si>
    <t xml:space="preserve">Дотации  бюджетам на поддержку мер по обеспечению сбалансированности бюджетов 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</si>
  <si>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</si>
  <si>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</si>
  <si>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000 202 20000 00 0000 150</t>
  </si>
  <si>
    <t>000 202 29999 00 0000 150</t>
  </si>
  <si>
    <t>Прочие субсидии</t>
  </si>
  <si>
    <t>Субвенции бюджетам бюджетной системы Российской Федерации</t>
  </si>
  <si>
    <t>000 202 30000 00 0000 150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</si>
  <si>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</si>
  <si>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000 202 35118 00 0000 150</t>
  </si>
  <si>
    <t>000 202 35120 00 0000 150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</si>
  <si>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</si>
  <si>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</si>
  <si>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000 202 40000 00 0000 150</t>
  </si>
  <si>
    <t xml:space="preserve"> Иные межбюджетные трансферты </t>
  </si>
  <si>
    <t>000 202 40014 00 0000 150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</si>
  <si>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</si>
  <si>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бюджета Васильевского сельского поселения</t>
  </si>
  <si>
    <t>"О бюджете Васильевского сельского поселения</t>
  </si>
  <si>
    <t>на 2021 и на плановый период 2022 и 2023 годов"</t>
  </si>
  <si>
    <t xml:space="preserve">к Решению Совета      </t>
  </si>
  <si>
    <t>Перечень главных администраторов доходов бюджета Васильевского сельского поселения</t>
  </si>
  <si>
    <t>101 0201 01 0000 110</t>
  </si>
  <si>
    <t>101 0202 01 0000 110</t>
  </si>
  <si>
    <t>105 03010 01 0000 110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</si>
  <si>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</si>
  <si>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</si>
  <si>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</si>
  <si>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</si>
  <si>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</si>
  <si>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действийФедерации на совершение нотариальных действий</t>
  </si>
  <si>
    <t>Администрация Васильевского сельского поселения Шуйского муниципального района</t>
  </si>
  <si>
    <t>208 05000 10 0000 150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</si>
  <si>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</si>
  <si>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" Обюджете Васильевского сельского поселения на 2021 год  и на плановый период 2022 и 2023 г</t>
  </si>
  <si>
    <t>Нормативы расределения доходов в бюджет Васильевского сельского поселения</t>
  </si>
  <si>
    <t xml:space="preserve">" О бюджектеВасильевского сельского поселения  на 2021 и </t>
  </si>
  <si>
    <t>на плановый период 20222 и 2023 годов"</t>
  </si>
  <si>
    <t xml:space="preserve">"О бюджете Васильевского сельского поселения на 2021 год </t>
  </si>
  <si>
    <t>и на плановый период 2022 и 2023 годов"</t>
  </si>
  <si>
    <t xml:space="preserve">К Решению Совета Васильевского сельского поселения </t>
  </si>
  <si>
    <t>Администрация Васильевского сельского поселения  Шуйского муниципального района</t>
  </si>
  <si>
    <t>Распределение бюджетных ассигнований   по целевым статьям (муниципальным программам Васильевского сельского поселения и не включенным в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 группам видов расходов классификации расходов  местного бюджета на 2021 год</t>
  </si>
  <si>
    <t>01.1.01.60010</t>
  </si>
  <si>
    <t>Обеспечение мероприятий в сфере культуры</t>
  </si>
  <si>
    <t>Распределение бюджетных ассигнований  по целевым статьям (муниципальным программам Васильевского сельского поселения и не включенным в 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и группам видов расходов классификации расходов местного бюджета на плановый период 2022 и 2023 годов</t>
  </si>
  <si>
    <t xml:space="preserve"> по кодам с классификации доходов на 2021 год </t>
  </si>
  <si>
    <t xml:space="preserve">по кодам  классификации доходов бюджетов </t>
  </si>
  <si>
    <t xml:space="preserve">на плановый период 2022 и 2023 </t>
  </si>
  <si>
    <t>Перечень главных администраторов</t>
  </si>
  <si>
    <t>с указанием объемов администрируемых источников внутреннего</t>
  </si>
  <si>
    <t>по кодам классификации источников финансирования дефицита бюджетов</t>
  </si>
  <si>
    <t>Код классификации источников финансирования дефицитов бюджетов</t>
  </si>
  <si>
    <t xml:space="preserve">Наименование главного администратора источников    внутреннего финансирования  дефицита и кода классификации источников  внутреннего финансирования дефицитов бюджетов         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</si>
  <si>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</si>
  <si>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</si>
  <si>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90 00 00 00 00 0000 000</t>
  </si>
  <si>
    <t>Источники финансирования дефицита бюджетов - всего</t>
  </si>
  <si>
    <t>01 05 00 00 00 0000 000</t>
  </si>
  <si>
    <t>Изменение остатков средств</t>
  </si>
  <si>
    <t>01 05 02 00 00 0000 500</t>
  </si>
  <si>
    <t>Увеличение остатков средств бюджетов</t>
  </si>
  <si>
    <t>01 05 02 01 00 0000 510</t>
  </si>
  <si>
    <t>Увеличение прочих остатков средств бюджетов</t>
  </si>
  <si>
    <t>01 05 02 01 10 0000 510</t>
  </si>
  <si>
    <t xml:space="preserve">Увеличение прочих остатков денежных средств бюджетов </t>
  </si>
  <si>
    <t>01 05 02 01 11 0000 510</t>
  </si>
  <si>
    <t>Увеличение прочих остатков денежных средств бюджетов сельских поселений</t>
  </si>
  <si>
    <t>01 05 02 00 00 0000 600</t>
  </si>
  <si>
    <t>Уменьшение остатков средств бюджетов</t>
  </si>
  <si>
    <t>01 05 02 01 00 0000 610</t>
  </si>
  <si>
    <t>Уменьшение прочих остатков средств бюджетов</t>
  </si>
  <si>
    <t>01 05 02 01 10 0000 610</t>
  </si>
  <si>
    <t xml:space="preserve">Уменьшение прочих остатков денежных средств бюджетов </t>
  </si>
  <si>
    <t>01 05 02 01 11 0000 610</t>
  </si>
  <si>
    <t>Уменьшение прочих остатков денежных средств бюджетов сельских поселений</t>
  </si>
  <si>
    <r>
      <t>П</t>
    </r>
    <r>
      <rPr>
        <b/>
        <sz val="10"/>
        <rFont val="Times New Roman"/>
        <family val="1"/>
      </rPr>
      <t>риложение 15</t>
    </r>
  </si>
  <si>
    <t>к решению Совета Васильевского сельского поселения</t>
  </si>
  <si>
    <t>источников внутреннего финансирования дефицита бюджета Васильевского сельского поселения</t>
  </si>
  <si>
    <t>финансирования дефицита бюджета Васильевскогосельского поселения</t>
  </si>
  <si>
    <t>на 2021 год и на плановый период 2022 и 2023 годов</t>
  </si>
  <si>
    <t>Администрация Васильевского сельского поселения Шуйского муниципального района Ивановской области</t>
  </si>
  <si>
    <t>2023 год</t>
  </si>
  <si>
    <t xml:space="preserve">                                                                                                                                                                                                            на 2021 год и плановый период 2022 и 2023  годов»</t>
  </si>
  <si>
    <t>Управление Федеральной налоговой службы Ивановской области</t>
  </si>
  <si>
    <t>04.1.01.L4670</t>
  </si>
  <si>
    <t>926 202 25467 10 0000 150</t>
  </si>
  <si>
    <t>300000,00</t>
  </si>
  <si>
    <t>926 202 25467 00 0000 150</t>
  </si>
  <si>
    <t>Субсидия бюджетам муниципальных образований Ивановской области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</si>
  <si>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926 204 05099 10 0000 150</t>
  </si>
  <si>
    <t>Прочие безвозмездные поступления от негосударственных организаций в бюджеты сельских поселений</t>
  </si>
  <si>
    <t>926 207 05030 10 0000 150</t>
  </si>
  <si>
    <t>Прочие безвозмездные поступления в бюджеты сельских поселений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</si>
  <si>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</si>
  <si>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Безвозмездные поступления от негосударственных организаций в бюджеты сельских поселений</t>
  </si>
  <si>
    <t>926 204 05000 10 0000 150</t>
  </si>
  <si>
    <t>926 207 05000 10 0000 150</t>
  </si>
  <si>
    <t>Субсидия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(Площадка для уличных мероприятий "Уличная сцена" по адресу: с. Васильевское, ул. Первомайская</t>
  </si>
  <si>
    <t>204 05099 10 0000 150</t>
  </si>
  <si>
    <t>20705030 10 0000 150</t>
  </si>
  <si>
    <t>Прочие безвозмездные поступления  в бюджеты сельских поселений</t>
  </si>
  <si>
    <t>02.5.F2S5100</t>
  </si>
  <si>
    <t>Подпрограмма "Благоустройство территории в рамках поддержки местных инициатив"</t>
  </si>
  <si>
    <t>02.5.00.00000</t>
  </si>
  <si>
    <t>02.5.F2.S5100</t>
  </si>
  <si>
    <t>Субсидия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(Площадка для уличных мероприятий "Уличная сцена" по адресу: с. Васильевское, ул. Первомайская (Закупка товаров, работ и услуг для государственных (муниципальных) нужд</t>
  </si>
  <si>
    <t xml:space="preserve">Подпрограмма "Благоустройство и озеленение территории  Васильевского сельского поселения"  </t>
  </si>
  <si>
    <t>Основное направление "Благоустройство территорий в рамках поддержки местных инициатив"</t>
  </si>
  <si>
    <t>02.5.F2.00000</t>
  </si>
  <si>
    <t>926 113 01995 10 0000 130</t>
  </si>
  <si>
    <t>Мероприятия по благоустройству "строительство сцены  с. Васильевское"</t>
  </si>
  <si>
    <t>Мероприятия по благоустройству "строительство сцены  с. Васильевское" (Закупка товаров, работ и услуг для государственных (муниципальных) нужд)</t>
  </si>
  <si>
    <t>Мероприятия по благоустройству в рамках поддержки  местных инициатив (Площадка для уличных мероприятий "Уличная сцена" по адресу: с. Васильевское, ул. Первомайская (Закупка товаров, работ и услуг для государственных (муниципальных) нужд)</t>
  </si>
  <si>
    <t>Мероприятия по благоустройству в рамках поддержки  местных инициатив (Площадка для уличных мероприятий "Уличная сцена" по адресу: с. Васильевское, ул. Первомайская)</t>
  </si>
  <si>
    <t>02.5.01.10050</t>
  </si>
  <si>
    <t>Бюджетные инвестиции в объекты капитального строительства государственной (муниципальной) собственности</t>
  </si>
  <si>
    <t>Обеспечение функций органов местного самоуправления Васильевского сельского поселения"</t>
  </si>
  <si>
    <t>Межбюджетные трансферты на осуществление части полномочий  на строительство сцены в с. Васильевское</t>
  </si>
  <si>
    <t>( С изменениями от 05.08.2021)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</si>
</sst>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  <numFmt numFmtId="189" formatCode="_ * #,##0.00_ ;_ * \-#,##0.00_ ;_ * &quot;-&quot;??_ ;_ @_ "/>
    <numFmt numFmtId="190" formatCode="_(\$* #,##0.00_);_(\$* \(#,##0.00\);_(\$* &quot;-&quot;??_);_(@_)"/>
    <numFmt numFmtId="191" formatCode="_ * #,##0_ ;_ * \-#,##0_ ;_ * &quot;-&quot;_ ;_ @_ "/>
    <numFmt numFmtId="192" formatCode="_(\$* #,##0_);_(\$* \(#,##0\);_(\$* &quot;-&quot;_);_(@_)"/>
    <numFmt numFmtId="193" formatCode="#,##0.00_р_.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7" fillId="0" borderId="10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 vertical="center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3" fillId="0" borderId="10" xfId="62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3" fontId="4" fillId="34" borderId="10" xfId="62" applyNumberFormat="1" applyFont="1" applyFill="1" applyBorder="1" applyAlignment="1">
      <alignment/>
    </xf>
    <xf numFmtId="43" fontId="4" fillId="0" borderId="10" xfId="62" applyNumberFormat="1" applyFont="1" applyBorder="1" applyAlignment="1">
      <alignment/>
    </xf>
    <xf numFmtId="43" fontId="0" fillId="0" borderId="10" xfId="62" applyNumberFormat="1" applyFont="1" applyBorder="1" applyAlignment="1">
      <alignment/>
    </xf>
    <xf numFmtId="43" fontId="6" fillId="0" borderId="10" xfId="62" applyNumberFormat="1" applyFont="1" applyBorder="1" applyAlignment="1">
      <alignment/>
    </xf>
    <xf numFmtId="43" fontId="4" fillId="0" borderId="10" xfId="62" applyNumberFormat="1" applyFont="1" applyBorder="1" applyAlignment="1">
      <alignment/>
    </xf>
    <xf numFmtId="0" fontId="7" fillId="0" borderId="15" xfId="0" applyFont="1" applyBorder="1" applyAlignment="1">
      <alignment wrapText="1"/>
    </xf>
    <xf numFmtId="43" fontId="0" fillId="0" borderId="10" xfId="62" applyNumberFormat="1" applyFont="1" applyBorder="1" applyAlignment="1">
      <alignment/>
    </xf>
    <xf numFmtId="43" fontId="0" fillId="0" borderId="10" xfId="62" applyNumberFormat="1" applyFont="1" applyBorder="1" applyAlignment="1">
      <alignment wrapText="1"/>
    </xf>
    <xf numFmtId="43" fontId="4" fillId="0" borderId="10" xfId="62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43" fontId="0" fillId="33" borderId="10" xfId="62" applyNumberFormat="1" applyFont="1" applyFill="1" applyBorder="1" applyAlignment="1">
      <alignment vertical="center" wrapText="1"/>
    </xf>
    <xf numFmtId="43" fontId="0" fillId="0" borderId="10" xfId="62" applyNumberFormat="1" applyFont="1" applyBorder="1" applyAlignment="1">
      <alignment/>
    </xf>
    <xf numFmtId="43" fontId="0" fillId="0" borderId="10" xfId="62" applyNumberFormat="1" applyFont="1" applyBorder="1" applyAlignment="1">
      <alignment horizontal="center"/>
    </xf>
    <xf numFmtId="43" fontId="4" fillId="33" borderId="10" xfId="62" applyFont="1" applyFill="1" applyBorder="1" applyAlignment="1">
      <alignment vertical="center"/>
    </xf>
    <xf numFmtId="43" fontId="6" fillId="0" borderId="10" xfId="62" applyFont="1" applyBorder="1" applyAlignment="1">
      <alignment vertical="center"/>
    </xf>
    <xf numFmtId="43" fontId="4" fillId="0" borderId="10" xfId="62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3" fontId="5" fillId="0" borderId="10" xfId="62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0" fillId="34" borderId="10" xfId="62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43" fontId="0" fillId="34" borderId="10" xfId="62" applyNumberFormat="1" applyFill="1" applyBorder="1" applyAlignment="1">
      <alignment/>
    </xf>
    <xf numFmtId="43" fontId="0" fillId="0" borderId="10" xfId="62" applyNumberFormat="1" applyBorder="1" applyAlignment="1">
      <alignment/>
    </xf>
    <xf numFmtId="43" fontId="0" fillId="0" borderId="10" xfId="62" applyNumberFormat="1" applyBorder="1" applyAlignment="1">
      <alignment horizontal="right" wrapText="1"/>
    </xf>
    <xf numFmtId="0" fontId="6" fillId="33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43" fontId="4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2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49" fontId="0" fillId="35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3" fontId="0" fillId="35" borderId="10" xfId="62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3" fontId="4" fillId="35" borderId="10" xfId="62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43" fontId="4" fillId="35" borderId="10" xfId="0" applyNumberFormat="1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wrapText="1"/>
    </xf>
    <xf numFmtId="43" fontId="5" fillId="35" borderId="10" xfId="62" applyNumberFormat="1" applyFont="1" applyFill="1" applyBorder="1" applyAlignment="1">
      <alignment/>
    </xf>
    <xf numFmtId="43" fontId="0" fillId="36" borderId="10" xfId="62" applyNumberFormat="1" applyFill="1" applyBorder="1" applyAlignment="1">
      <alignment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3" fontId="5" fillId="36" borderId="10" xfId="62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36" borderId="10" xfId="6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7" fillId="0" borderId="12" xfId="0" applyFont="1" applyBorder="1" applyAlignment="1">
      <alignment vertical="center" wrapText="1"/>
    </xf>
    <xf numFmtId="188" fontId="4" fillId="0" borderId="10" xfId="62" applyNumberFormat="1" applyFont="1" applyBorder="1" applyAlignment="1">
      <alignment/>
    </xf>
    <xf numFmtId="0" fontId="7" fillId="0" borderId="0" xfId="0" applyFont="1" applyAlignment="1">
      <alignment vertical="top" wrapText="1" readingOrder="1"/>
    </xf>
    <xf numFmtId="0" fontId="5" fillId="35" borderId="10" xfId="0" applyFont="1" applyFill="1" applyBorder="1" applyAlignment="1">
      <alignment horizontal="left" wrapText="1"/>
    </xf>
    <xf numFmtId="43" fontId="0" fillId="36" borderId="10" xfId="62" applyNumberFormat="1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43" fontId="4" fillId="35" borderId="10" xfId="62" applyNumberFormat="1" applyFont="1" applyFill="1" applyBorder="1" applyAlignment="1">
      <alignment wrapText="1"/>
    </xf>
    <xf numFmtId="0" fontId="6" fillId="36" borderId="10" xfId="0" applyFont="1" applyFill="1" applyBorder="1" applyAlignment="1">
      <alignment horizontal="left" wrapText="1"/>
    </xf>
    <xf numFmtId="43" fontId="6" fillId="36" borderId="10" xfId="62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 wrapText="1"/>
    </xf>
    <xf numFmtId="0" fontId="4" fillId="36" borderId="0" xfId="0" applyFont="1" applyFill="1" applyAlignment="1">
      <alignment/>
    </xf>
    <xf numFmtId="0" fontId="14" fillId="0" borderId="18" xfId="0" applyFont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188" fontId="4" fillId="0" borderId="10" xfId="62" applyNumberFormat="1" applyFont="1" applyBorder="1" applyAlignment="1">
      <alignment vertical="center"/>
    </xf>
    <xf numFmtId="43" fontId="0" fillId="0" borderId="10" xfId="62" applyNumberFormat="1" applyFont="1" applyBorder="1" applyAlignment="1">
      <alignment vertical="center"/>
    </xf>
    <xf numFmtId="43" fontId="4" fillId="0" borderId="10" xfId="62" applyNumberFormat="1" applyFont="1" applyBorder="1" applyAlignment="1">
      <alignment vertical="center"/>
    </xf>
    <xf numFmtId="43" fontId="6" fillId="0" borderId="10" xfId="62" applyNumberFormat="1" applyFont="1" applyBorder="1" applyAlignment="1">
      <alignment vertical="center"/>
    </xf>
    <xf numFmtId="14" fontId="0" fillId="0" borderId="10" xfId="0" applyNumberFormat="1" applyBorder="1" applyAlignment="1">
      <alignment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0" fontId="14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4" xfId="0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63" fillId="0" borderId="10" xfId="53" applyFont="1" applyBorder="1" applyAlignment="1">
      <alignment horizontal="justify" vertical="top" wrapText="1"/>
      <protection/>
    </xf>
    <xf numFmtId="0" fontId="63" fillId="0" borderId="10" xfId="53" applyFont="1" applyBorder="1" applyAlignment="1">
      <alignment horizontal="left" vertical="top" wrapText="1" indent="1"/>
      <protection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center"/>
    </xf>
    <xf numFmtId="0" fontId="17" fillId="0" borderId="10" xfId="53" applyFont="1" applyBorder="1" applyAlignment="1">
      <alignment horizontal="justify" vertical="top" wrapText="1"/>
      <protection/>
    </xf>
    <xf numFmtId="0" fontId="64" fillId="0" borderId="10" xfId="53" applyFont="1" applyBorder="1" applyAlignment="1">
      <alignment horizontal="justify" vertical="top" wrapText="1"/>
      <protection/>
    </xf>
    <xf numFmtId="0" fontId="19" fillId="0" borderId="10" xfId="53" applyFont="1" applyBorder="1" applyAlignment="1">
      <alignment horizontal="justify" vertical="top" wrapText="1"/>
      <protection/>
    </xf>
    <xf numFmtId="0" fontId="17" fillId="0" borderId="10" xfId="53" applyFont="1" applyBorder="1" applyAlignment="1">
      <alignment vertical="center" wrapText="1"/>
      <protection/>
    </xf>
    <xf numFmtId="0" fontId="13" fillId="0" borderId="10" xfId="53" applyFont="1" applyBorder="1" applyAlignment="1">
      <alignment horizontal="justify" vertical="top" wrapText="1"/>
      <protection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5" fillId="0" borderId="10" xfId="53" applyFont="1" applyBorder="1" applyAlignment="1">
      <alignment horizontal="justify" vertical="top" wrapText="1"/>
      <protection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0" fontId="17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4" xfId="0" applyFont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66" fillId="0" borderId="10" xfId="0" applyFont="1" applyBorder="1" applyAlignment="1">
      <alignment horizontal="justify" vertical="top" wrapText="1"/>
    </xf>
    <xf numFmtId="0" fontId="14" fillId="36" borderId="10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4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 readingOrder="1"/>
    </xf>
    <xf numFmtId="188" fontId="4" fillId="0" borderId="10" xfId="62" applyNumberFormat="1" applyFont="1" applyBorder="1" applyAlignment="1">
      <alignment horizontal="center" vertical="center"/>
    </xf>
    <xf numFmtId="43" fontId="0" fillId="0" borderId="10" xfId="62" applyNumberFormat="1" applyFont="1" applyBorder="1" applyAlignment="1">
      <alignment horizontal="center" vertical="center"/>
    </xf>
    <xf numFmtId="0" fontId="7" fillId="0" borderId="0" xfId="54">
      <alignment vertical="center"/>
      <protection/>
    </xf>
    <xf numFmtId="0" fontId="14" fillId="0" borderId="0" xfId="54" applyFont="1" applyAlignment="1">
      <alignment horizontal="right" vertical="center"/>
      <protection/>
    </xf>
    <xf numFmtId="0" fontId="67" fillId="0" borderId="10" xfId="54" applyFont="1" applyBorder="1" applyAlignment="1">
      <alignment horizontal="center" vertical="top" wrapText="1"/>
      <protection/>
    </xf>
    <xf numFmtId="0" fontId="67" fillId="0" borderId="10" xfId="54" applyFont="1" applyBorder="1" applyAlignment="1">
      <alignment horizontal="justify" vertical="top" wrapText="1"/>
      <protection/>
    </xf>
    <xf numFmtId="0" fontId="68" fillId="0" borderId="10" xfId="54" applyFont="1" applyBorder="1" applyAlignment="1">
      <alignment horizontal="center" vertical="top" wrapText="1"/>
      <protection/>
    </xf>
    <xf numFmtId="0" fontId="17" fillId="0" borderId="10" xfId="54" applyFont="1" applyBorder="1" applyAlignment="1">
      <alignment horizontal="center" vertical="top" wrapText="1"/>
      <protection/>
    </xf>
    <xf numFmtId="0" fontId="17" fillId="0" borderId="10" xfId="54" applyFont="1" applyBorder="1" applyAlignment="1">
      <alignment horizontal="justify" vertical="top" wrapText="1"/>
      <protection/>
    </xf>
    <xf numFmtId="0" fontId="16" fillId="0" borderId="10" xfId="54" applyFont="1" applyBorder="1" applyAlignment="1">
      <alignment horizontal="center" vertical="top" wrapText="1"/>
      <protection/>
    </xf>
    <xf numFmtId="193" fontId="17" fillId="0" borderId="10" xfId="54" applyNumberFormat="1" applyFont="1" applyBorder="1" applyAlignment="1">
      <alignment horizontal="center" vertical="top" wrapText="1"/>
      <protection/>
    </xf>
    <xf numFmtId="0" fontId="68" fillId="0" borderId="11" xfId="54" applyFont="1" applyBorder="1" applyAlignment="1">
      <alignment horizontal="center" vertical="center" wrapText="1"/>
      <protection/>
    </xf>
    <xf numFmtId="0" fontId="68" fillId="0" borderId="10" xfId="54" applyFont="1" applyBorder="1" applyAlignment="1">
      <alignment horizontal="center" vertical="center" wrapText="1"/>
      <protection/>
    </xf>
    <xf numFmtId="4" fontId="17" fillId="0" borderId="10" xfId="54" applyNumberFormat="1" applyFont="1" applyBorder="1" applyAlignment="1">
      <alignment horizontal="center" vertical="top" wrapText="1"/>
      <protection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justify" vertical="center" wrapText="1"/>
    </xf>
    <xf numFmtId="0" fontId="6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14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0" fillId="0" borderId="20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2" fontId="14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3" fillId="0" borderId="0" xfId="54" applyFont="1" applyAlignment="1">
      <alignment horizontal="center" vertical="center"/>
      <protection/>
    </xf>
    <xf numFmtId="0" fontId="67" fillId="0" borderId="0" xfId="54" applyFont="1" applyAlignment="1">
      <alignment horizontal="center" vertical="center"/>
      <protection/>
    </xf>
    <xf numFmtId="0" fontId="13" fillId="0" borderId="27" xfId="54" applyFont="1" applyBorder="1" applyAlignment="1">
      <alignment horizontal="center" vertical="center"/>
      <protection/>
    </xf>
    <xf numFmtId="0" fontId="14" fillId="0" borderId="0" xfId="54" applyFont="1" applyAlignment="1">
      <alignment horizontal="right" vertical="center"/>
      <protection/>
    </xf>
    <xf numFmtId="0" fontId="68" fillId="0" borderId="20" xfId="54" applyFont="1" applyBorder="1" applyAlignment="1">
      <alignment horizontal="center" vertical="center" wrapText="1"/>
      <protection/>
    </xf>
    <xf numFmtId="0" fontId="68" fillId="0" borderId="21" xfId="54" applyFont="1" applyBorder="1" applyAlignment="1">
      <alignment horizontal="center" vertical="center" wrapText="1"/>
      <protection/>
    </xf>
    <xf numFmtId="0" fontId="68" fillId="0" borderId="11" xfId="54" applyFont="1" applyBorder="1" applyAlignment="1">
      <alignment horizontal="center" vertical="center" wrapText="1"/>
      <protection/>
    </xf>
    <xf numFmtId="0" fontId="68" fillId="0" borderId="15" xfId="54" applyFont="1" applyBorder="1" applyAlignment="1">
      <alignment horizontal="center" vertical="center" wrapText="1"/>
      <protection/>
    </xf>
    <xf numFmtId="0" fontId="68" fillId="0" borderId="17" xfId="54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6">
      <selection activeCell="C20" sqref="C20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62.375" style="0" customWidth="1"/>
  </cols>
  <sheetData>
    <row r="1" spans="1:3" ht="12.75">
      <c r="A1" s="242" t="s">
        <v>27</v>
      </c>
      <c r="B1" s="242"/>
      <c r="C1" s="242"/>
    </row>
    <row r="2" spans="1:3" ht="12.75">
      <c r="A2" s="242" t="s">
        <v>80</v>
      </c>
      <c r="B2" s="242"/>
      <c r="C2" s="242"/>
    </row>
    <row r="3" spans="1:3" ht="12.75">
      <c r="A3" s="242" t="s">
        <v>81</v>
      </c>
      <c r="B3" s="242"/>
      <c r="C3" s="242"/>
    </row>
    <row r="4" spans="1:3" ht="12.75">
      <c r="A4" s="242" t="s">
        <v>407</v>
      </c>
      <c r="B4" s="242"/>
      <c r="C4" s="242"/>
    </row>
    <row r="5" spans="1:3" ht="12.75">
      <c r="A5" s="242" t="s">
        <v>408</v>
      </c>
      <c r="B5" s="242"/>
      <c r="C5" s="242"/>
    </row>
    <row r="7" spans="1:3" ht="24.75" customHeight="1">
      <c r="A7" s="243" t="s">
        <v>410</v>
      </c>
      <c r="B7" s="243"/>
      <c r="C7" s="243"/>
    </row>
    <row r="9" spans="1:3" ht="48" customHeight="1">
      <c r="A9" s="215">
        <v>182</v>
      </c>
      <c r="B9" s="202"/>
      <c r="C9" s="213" t="s">
        <v>473</v>
      </c>
    </row>
    <row r="10" spans="1:3" ht="69.75" customHeight="1">
      <c r="A10" s="32">
        <v>182</v>
      </c>
      <c r="B10" s="7" t="s">
        <v>411</v>
      </c>
      <c r="C10" s="204" t="s">
        <v>361</v>
      </c>
    </row>
    <row r="11" spans="1:3" ht="83.25" customHeight="1">
      <c r="A11" s="32">
        <v>182</v>
      </c>
      <c r="B11" s="7" t="s">
        <v>412</v>
      </c>
      <c r="C11" s="210" t="s">
        <v>362</v>
      </c>
    </row>
    <row r="12" spans="1:3" ht="48.75" customHeight="1">
      <c r="A12" s="32">
        <v>182</v>
      </c>
      <c r="B12" s="7" t="s">
        <v>412</v>
      </c>
      <c r="C12" s="210" t="s">
        <v>364</v>
      </c>
    </row>
    <row r="13" spans="1:3" ht="30" customHeight="1">
      <c r="A13" s="32">
        <v>182</v>
      </c>
      <c r="B13" s="7" t="s">
        <v>413</v>
      </c>
      <c r="C13" s="211" t="s">
        <v>84</v>
      </c>
    </row>
    <row r="14" spans="1:3" ht="51.75" customHeight="1">
      <c r="A14" s="32">
        <v>182</v>
      </c>
      <c r="B14" s="7" t="s">
        <v>414</v>
      </c>
      <c r="C14" s="204" t="s">
        <v>415</v>
      </c>
    </row>
    <row r="15" spans="1:3" ht="51.75" customHeight="1">
      <c r="A15" s="32">
        <v>182</v>
      </c>
      <c r="B15" s="7" t="s">
        <v>416</v>
      </c>
      <c r="C15" s="204" t="s">
        <v>55</v>
      </c>
    </row>
    <row r="16" spans="1:3" ht="45" customHeight="1">
      <c r="A16" s="32">
        <v>182</v>
      </c>
      <c r="B16" s="7" t="s">
        <v>417</v>
      </c>
      <c r="C16" s="204" t="s">
        <v>56</v>
      </c>
    </row>
    <row r="17" spans="1:3" s="125" customFormat="1" ht="45" customHeight="1">
      <c r="A17" s="214">
        <v>926</v>
      </c>
      <c r="B17" s="214"/>
      <c r="C17" s="212" t="s">
        <v>420</v>
      </c>
    </row>
    <row r="18" spans="1:3" ht="53.25" customHeight="1">
      <c r="A18" s="33">
        <v>926</v>
      </c>
      <c r="B18" s="34" t="s">
        <v>418</v>
      </c>
      <c r="C18" s="203" t="s">
        <v>419</v>
      </c>
    </row>
    <row r="19" spans="1:3" ht="53.25" customHeight="1">
      <c r="A19" s="33">
        <v>926</v>
      </c>
      <c r="B19" s="34" t="s">
        <v>28</v>
      </c>
      <c r="C19" s="204" t="s">
        <v>47</v>
      </c>
    </row>
    <row r="20" spans="1:3" ht="40.5" customHeight="1">
      <c r="A20" s="35">
        <v>926</v>
      </c>
      <c r="B20" s="36" t="s">
        <v>83</v>
      </c>
      <c r="C20" s="205" t="s">
        <v>254</v>
      </c>
    </row>
    <row r="21" spans="1:3" ht="40.5" customHeight="1">
      <c r="A21" s="35">
        <v>926</v>
      </c>
      <c r="B21" s="36" t="s">
        <v>263</v>
      </c>
      <c r="C21" s="205" t="s">
        <v>264</v>
      </c>
    </row>
    <row r="22" spans="1:8" ht="78.75" customHeight="1">
      <c r="A22" s="32">
        <v>926</v>
      </c>
      <c r="B22" s="7" t="s">
        <v>74</v>
      </c>
      <c r="C22" s="206" t="s">
        <v>75</v>
      </c>
      <c r="H22" s="61"/>
    </row>
    <row r="23" spans="1:3" ht="44.25" customHeight="1">
      <c r="A23" s="32">
        <v>926</v>
      </c>
      <c r="B23" s="41" t="s">
        <v>76</v>
      </c>
      <c r="C23" s="207" t="s">
        <v>77</v>
      </c>
    </row>
    <row r="24" spans="1:8" ht="34.5" customHeight="1">
      <c r="A24" s="32">
        <v>926</v>
      </c>
      <c r="B24" s="7" t="s">
        <v>29</v>
      </c>
      <c r="C24" s="208" t="s">
        <v>48</v>
      </c>
      <c r="H24" s="60"/>
    </row>
    <row r="25" spans="1:3" ht="36" customHeight="1">
      <c r="A25" s="32">
        <v>926</v>
      </c>
      <c r="B25" s="7" t="s">
        <v>281</v>
      </c>
      <c r="C25" s="209" t="s">
        <v>256</v>
      </c>
    </row>
    <row r="26" spans="1:3" ht="54" customHeight="1">
      <c r="A26" s="32">
        <v>926</v>
      </c>
      <c r="B26" s="7" t="s">
        <v>282</v>
      </c>
      <c r="C26" s="209" t="s">
        <v>257</v>
      </c>
    </row>
    <row r="27" spans="1:3" ht="22.5" customHeight="1">
      <c r="A27" s="32">
        <v>926</v>
      </c>
      <c r="B27" s="7" t="s">
        <v>274</v>
      </c>
      <c r="C27" s="204" t="s">
        <v>49</v>
      </c>
    </row>
    <row r="28" spans="1:3" ht="30.75" customHeight="1">
      <c r="A28" s="32">
        <v>926</v>
      </c>
      <c r="B28" s="7" t="s">
        <v>275</v>
      </c>
      <c r="C28" s="204" t="s">
        <v>255</v>
      </c>
    </row>
    <row r="29" spans="1:3" ht="45.75" customHeight="1">
      <c r="A29" s="32">
        <v>926</v>
      </c>
      <c r="B29" s="7" t="s">
        <v>308</v>
      </c>
      <c r="C29" s="204" t="s">
        <v>309</v>
      </c>
    </row>
    <row r="30" spans="1:3" ht="51" customHeight="1">
      <c r="A30" s="32">
        <v>926</v>
      </c>
      <c r="B30" s="7" t="s">
        <v>279</v>
      </c>
      <c r="C30" s="208" t="s">
        <v>50</v>
      </c>
    </row>
    <row r="31" spans="1:3" ht="51" customHeight="1">
      <c r="A31" s="32">
        <v>926</v>
      </c>
      <c r="B31" s="7" t="s">
        <v>276</v>
      </c>
      <c r="C31" s="208" t="s">
        <v>51</v>
      </c>
    </row>
    <row r="32" spans="1:3" ht="45.75" customHeight="1">
      <c r="A32" s="32">
        <v>926</v>
      </c>
      <c r="B32" s="7" t="s">
        <v>280</v>
      </c>
      <c r="C32" s="208" t="s">
        <v>52</v>
      </c>
    </row>
    <row r="33" spans="1:3" ht="44.25" customHeight="1">
      <c r="A33" s="32">
        <v>926</v>
      </c>
      <c r="B33" s="7" t="s">
        <v>488</v>
      </c>
      <c r="C33" s="208" t="s">
        <v>480</v>
      </c>
    </row>
    <row r="34" spans="1:3" ht="44.25" customHeight="1">
      <c r="A34" s="32">
        <v>926</v>
      </c>
      <c r="B34" s="7" t="s">
        <v>489</v>
      </c>
      <c r="C34" s="208" t="s">
        <v>490</v>
      </c>
    </row>
    <row r="35" spans="1:3" ht="38.25" customHeight="1">
      <c r="A35" s="32">
        <v>926</v>
      </c>
      <c r="B35" s="7" t="s">
        <v>421</v>
      </c>
      <c r="C35" s="204" t="s">
        <v>422</v>
      </c>
    </row>
    <row r="36" spans="1:3" ht="38.25">
      <c r="A36" s="32">
        <v>926</v>
      </c>
      <c r="B36" s="7" t="s">
        <v>277</v>
      </c>
      <c r="C36" s="208" t="s">
        <v>53</v>
      </c>
    </row>
    <row r="37" spans="1:3" ht="38.25">
      <c r="A37" s="32">
        <v>926</v>
      </c>
      <c r="B37" s="7" t="s">
        <v>278</v>
      </c>
      <c r="C37" s="208" t="s">
        <v>210</v>
      </c>
    </row>
    <row r="40" ht="15">
      <c r="B40" s="176"/>
    </row>
  </sheetData>
  <sheetProtection/>
  <mergeCells count="6">
    <mergeCell ref="A5:C5"/>
    <mergeCell ref="A7:C7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47.625" style="0" customWidth="1"/>
    <col min="2" max="2" width="16.00390625" style="0" customWidth="1"/>
    <col min="3" max="3" width="0.12890625" style="0" customWidth="1"/>
    <col min="4" max="10" width="9.125" style="0" hidden="1" customWidth="1"/>
  </cols>
  <sheetData>
    <row r="1" spans="1:4" ht="12.75">
      <c r="A1" s="242" t="s">
        <v>201</v>
      </c>
      <c r="B1" s="242"/>
      <c r="C1" s="4"/>
      <c r="D1" s="4"/>
    </row>
    <row r="2" spans="1:4" ht="12.75">
      <c r="A2" s="242" t="s">
        <v>80</v>
      </c>
      <c r="B2" s="242"/>
      <c r="C2" s="4"/>
      <c r="D2" s="4"/>
    </row>
    <row r="3" spans="1:4" ht="12.75">
      <c r="A3" s="242" t="s">
        <v>81</v>
      </c>
      <c r="B3" s="242"/>
      <c r="C3" s="4"/>
      <c r="D3" s="4"/>
    </row>
    <row r="4" spans="1:10" ht="12.75">
      <c r="A4" s="252" t="s">
        <v>330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2.75">
      <c r="A5" s="252" t="s">
        <v>344</v>
      </c>
      <c r="B5" s="252"/>
      <c r="C5" s="252"/>
      <c r="D5" s="252"/>
      <c r="E5" s="252"/>
      <c r="F5" s="252"/>
      <c r="G5" s="252"/>
      <c r="H5" s="252"/>
      <c r="I5" s="252"/>
      <c r="J5" s="252"/>
    </row>
    <row r="7" spans="1:3" ht="28.5" customHeight="1">
      <c r="A7" s="243" t="s">
        <v>338</v>
      </c>
      <c r="B7" s="243"/>
      <c r="C7" s="58"/>
    </row>
    <row r="9" spans="1:2" ht="21" customHeight="1">
      <c r="A9" s="7" t="s">
        <v>1</v>
      </c>
      <c r="B9" s="2" t="s">
        <v>272</v>
      </c>
    </row>
    <row r="10" spans="1:2" ht="38.25">
      <c r="A10" s="44" t="s">
        <v>216</v>
      </c>
      <c r="B10" s="75">
        <v>163852.6</v>
      </c>
    </row>
    <row r="11" spans="1:2" ht="51">
      <c r="A11" s="44" t="s">
        <v>217</v>
      </c>
      <c r="B11" s="71">
        <v>922603.92</v>
      </c>
    </row>
    <row r="12" spans="1:2" ht="38.25">
      <c r="A12" s="44" t="s">
        <v>218</v>
      </c>
      <c r="B12" s="75">
        <v>74448</v>
      </c>
    </row>
    <row r="13" spans="1:2" ht="38.25">
      <c r="A13" s="44" t="s">
        <v>507</v>
      </c>
      <c r="B13" s="76">
        <v>300000</v>
      </c>
    </row>
    <row r="14" spans="1:2" ht="12.75">
      <c r="A14" s="44"/>
      <c r="B14" s="76"/>
    </row>
    <row r="15" spans="1:2" ht="12.75">
      <c r="A15" s="44"/>
      <c r="B15" s="76"/>
    </row>
    <row r="16" spans="1:2" ht="12.75">
      <c r="A16" s="44"/>
      <c r="B16" s="76"/>
    </row>
    <row r="17" spans="1:2" ht="12.75">
      <c r="A17" s="13" t="s">
        <v>37</v>
      </c>
      <c r="B17" s="74">
        <f>SUM(B10:B16)</f>
        <v>1460904.52</v>
      </c>
    </row>
  </sheetData>
  <sheetProtection/>
  <mergeCells count="6">
    <mergeCell ref="A7:B7"/>
    <mergeCell ref="A1:B1"/>
    <mergeCell ref="A2:B2"/>
    <mergeCell ref="A3:B3"/>
    <mergeCell ref="A4:J4"/>
    <mergeCell ref="A5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J4"/>
    </sheetView>
  </sheetViews>
  <sheetFormatPr defaultColWidth="9.00390625" defaultRowHeight="12.75"/>
  <cols>
    <col min="1" max="1" width="50.75390625" style="0" customWidth="1"/>
    <col min="2" max="3" width="14.00390625" style="0" customWidth="1"/>
    <col min="4" max="10" width="9.125" style="0" hidden="1" customWidth="1"/>
  </cols>
  <sheetData>
    <row r="1" spans="1:3" ht="12.75">
      <c r="A1" s="242" t="s">
        <v>202</v>
      </c>
      <c r="B1" s="242"/>
      <c r="C1" s="242"/>
    </row>
    <row r="2" spans="1:10" ht="12.75">
      <c r="A2" s="252" t="s">
        <v>320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2.75">
      <c r="A3" s="252" t="s">
        <v>330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2.75">
      <c r="A4" s="252" t="s">
        <v>344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3" ht="12.75">
      <c r="A5" s="242"/>
      <c r="B5" s="242"/>
      <c r="C5" s="242"/>
    </row>
    <row r="7" spans="1:3" ht="26.25" customHeight="1">
      <c r="A7" s="243" t="s">
        <v>339</v>
      </c>
      <c r="B7" s="243"/>
      <c r="C7" s="243"/>
    </row>
    <row r="9" spans="1:3" ht="12.75">
      <c r="A9" s="7" t="s">
        <v>1</v>
      </c>
      <c r="B9" s="2" t="s">
        <v>302</v>
      </c>
      <c r="C9" s="2" t="s">
        <v>340</v>
      </c>
    </row>
    <row r="10" spans="1:3" ht="38.25">
      <c r="A10" s="44" t="s">
        <v>216</v>
      </c>
      <c r="B10" s="75"/>
      <c r="C10" s="75"/>
    </row>
    <row r="11" spans="1:3" ht="38.25">
      <c r="A11" s="44" t="s">
        <v>217</v>
      </c>
      <c r="B11" s="71"/>
      <c r="C11" s="71"/>
    </row>
    <row r="12" spans="1:3" ht="38.25">
      <c r="A12" s="44" t="s">
        <v>218</v>
      </c>
      <c r="B12" s="76"/>
      <c r="C12" s="76"/>
    </row>
    <row r="13" spans="1:3" ht="12.75">
      <c r="A13" s="44"/>
      <c r="B13" s="70"/>
      <c r="C13" s="77"/>
    </row>
    <row r="14" spans="1:3" ht="12.75">
      <c r="A14" s="44"/>
      <c r="B14" s="70"/>
      <c r="C14" s="77">
        <v>0</v>
      </c>
    </row>
    <row r="15" spans="1:3" ht="12.75">
      <c r="A15" s="44"/>
      <c r="B15" s="70"/>
      <c r="C15" s="77">
        <v>0</v>
      </c>
    </row>
    <row r="16" spans="1:3" ht="29.25" customHeight="1">
      <c r="A16" s="44"/>
      <c r="B16" s="70"/>
      <c r="C16" s="77">
        <v>0</v>
      </c>
    </row>
    <row r="17" spans="1:3" ht="12.75">
      <c r="A17" s="13" t="s">
        <v>37</v>
      </c>
      <c r="B17" s="74">
        <f>SUM(B10:B16)</f>
        <v>0</v>
      </c>
      <c r="C17" s="74">
        <f>SUM(C10:C16)</f>
        <v>0</v>
      </c>
    </row>
  </sheetData>
  <sheetProtection/>
  <mergeCells count="6">
    <mergeCell ref="A5:C5"/>
    <mergeCell ref="A7:C7"/>
    <mergeCell ref="A1:C1"/>
    <mergeCell ref="A2:J2"/>
    <mergeCell ref="A3:J3"/>
    <mergeCell ref="A4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24.75390625" style="0" customWidth="1"/>
    <col min="3" max="3" width="46.00390625" style="0" customWidth="1"/>
    <col min="4" max="4" width="10.125" style="0" customWidth="1"/>
  </cols>
  <sheetData>
    <row r="1" spans="1:4" ht="12.75">
      <c r="A1" s="12" t="s">
        <v>290</v>
      </c>
      <c r="B1" s="12"/>
      <c r="C1" s="217"/>
      <c r="D1" s="218"/>
    </row>
    <row r="2" spans="1:4" ht="12.75">
      <c r="A2" s="254" t="s">
        <v>80</v>
      </c>
      <c r="B2" s="255"/>
      <c r="C2" s="255"/>
      <c r="D2" s="255"/>
    </row>
    <row r="3" spans="1:4" ht="12.75">
      <c r="A3" s="254" t="s">
        <v>81</v>
      </c>
      <c r="B3" s="255"/>
      <c r="C3" s="255"/>
      <c r="D3" s="256"/>
    </row>
    <row r="4" spans="1:4" ht="12.75">
      <c r="A4" s="254" t="s">
        <v>423</v>
      </c>
      <c r="B4" s="255"/>
      <c r="C4" s="255"/>
      <c r="D4" s="256"/>
    </row>
    <row r="5" spans="1:4" ht="12.75">
      <c r="A5" s="51"/>
      <c r="B5" s="175"/>
      <c r="C5" s="51"/>
      <c r="D5" s="12"/>
    </row>
    <row r="6" spans="1:4" ht="12.75">
      <c r="A6" s="12"/>
      <c r="B6" s="12"/>
      <c r="C6" s="12"/>
      <c r="D6" s="12"/>
    </row>
    <row r="7" spans="1:4" ht="48" customHeight="1">
      <c r="A7" s="253" t="s">
        <v>424</v>
      </c>
      <c r="B7" s="253"/>
      <c r="C7" s="253"/>
      <c r="D7" s="12"/>
    </row>
    <row r="8" spans="1:4" ht="36" customHeight="1">
      <c r="A8" s="13">
        <v>926</v>
      </c>
      <c r="B8" s="12"/>
      <c r="C8" s="201" t="s">
        <v>430</v>
      </c>
      <c r="D8" s="217" t="s">
        <v>291</v>
      </c>
    </row>
    <row r="9" spans="1:4" ht="40.5" customHeight="1">
      <c r="A9" s="216" t="s">
        <v>359</v>
      </c>
      <c r="B9" s="12" t="s">
        <v>83</v>
      </c>
      <c r="C9" s="44" t="s">
        <v>292</v>
      </c>
      <c r="D9" s="12">
        <v>100</v>
      </c>
    </row>
    <row r="10" spans="1:4" ht="37.5" customHeight="1">
      <c r="A10" s="216" t="s">
        <v>359</v>
      </c>
      <c r="B10" s="12" t="s">
        <v>263</v>
      </c>
      <c r="C10" s="44" t="s">
        <v>293</v>
      </c>
      <c r="D10" s="12">
        <v>100</v>
      </c>
    </row>
    <row r="11" spans="1:4" ht="77.25" customHeight="1">
      <c r="A11" s="216" t="s">
        <v>359</v>
      </c>
      <c r="B11" s="12" t="s">
        <v>74</v>
      </c>
      <c r="C11" s="44" t="s">
        <v>75</v>
      </c>
      <c r="D11" s="12">
        <v>100</v>
      </c>
    </row>
    <row r="12" spans="1:4" ht="33.75" customHeight="1">
      <c r="A12" s="216" t="s">
        <v>359</v>
      </c>
      <c r="B12" s="12" t="s">
        <v>29</v>
      </c>
      <c r="C12" s="44" t="s">
        <v>48</v>
      </c>
      <c r="D12" s="12">
        <v>100</v>
      </c>
    </row>
  </sheetData>
  <sheetProtection/>
  <mergeCells count="4">
    <mergeCell ref="A7:C7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F15" sqref="F15"/>
    </sheetView>
  </sheetViews>
  <sheetFormatPr defaultColWidth="9.00390625" defaultRowHeight="12.75"/>
  <cols>
    <col min="1" max="1" width="34.875" style="0" customWidth="1"/>
    <col min="4" max="4" width="0.37109375" style="0" customWidth="1"/>
    <col min="5" max="5" width="14.75390625" style="0" customWidth="1"/>
    <col min="6" max="6" width="12.25390625" style="0" customWidth="1"/>
  </cols>
  <sheetData>
    <row r="1" spans="1:6" ht="12.75">
      <c r="A1" s="57"/>
      <c r="B1" s="57"/>
      <c r="C1" s="264" t="s">
        <v>335</v>
      </c>
      <c r="D1" s="264"/>
      <c r="E1" s="264"/>
      <c r="F1" s="264"/>
    </row>
    <row r="2" spans="1:6" ht="12.75">
      <c r="A2" s="57"/>
      <c r="B2" s="252" t="s">
        <v>320</v>
      </c>
      <c r="C2" s="252"/>
      <c r="D2" s="252"/>
      <c r="E2" s="252"/>
      <c r="F2" s="252"/>
    </row>
    <row r="3" spans="1:6" ht="12.75">
      <c r="A3" s="252" t="s">
        <v>330</v>
      </c>
      <c r="B3" s="252"/>
      <c r="C3" s="252"/>
      <c r="D3" s="252"/>
      <c r="E3" s="252"/>
      <c r="F3" s="252"/>
    </row>
    <row r="4" spans="1:6" ht="12.75">
      <c r="A4" s="252" t="s">
        <v>344</v>
      </c>
      <c r="B4" s="252"/>
      <c r="C4" s="252"/>
      <c r="D4" s="252"/>
      <c r="E4" s="252"/>
      <c r="F4" s="252"/>
    </row>
    <row r="5" spans="1:6" ht="12.75">
      <c r="A5" s="57"/>
      <c r="B5" s="57"/>
      <c r="C5" s="57"/>
      <c r="D5" s="57"/>
      <c r="E5" s="57"/>
      <c r="F5" s="57"/>
    </row>
    <row r="6" ht="12.75" customHeight="1"/>
    <row r="7" spans="1:6" ht="12.75" customHeight="1">
      <c r="A7" s="258" t="s">
        <v>333</v>
      </c>
      <c r="B7" s="258"/>
      <c r="C7" s="258"/>
      <c r="D7" s="258"/>
      <c r="E7" s="258"/>
      <c r="F7" s="258"/>
    </row>
    <row r="8" spans="1:6" ht="15.75" customHeight="1">
      <c r="A8" s="258" t="s">
        <v>310</v>
      </c>
      <c r="B8" s="258"/>
      <c r="C8" s="258"/>
      <c r="D8" s="258"/>
      <c r="E8" s="258"/>
      <c r="F8" s="258"/>
    </row>
    <row r="9" spans="1:6" ht="23.25" customHeight="1">
      <c r="A9" s="258" t="s">
        <v>81</v>
      </c>
      <c r="B9" s="258"/>
      <c r="C9" s="258"/>
      <c r="D9" s="258"/>
      <c r="E9" s="258"/>
      <c r="F9" s="258"/>
    </row>
    <row r="10" spans="1:6" ht="18.75">
      <c r="A10" s="258" t="s">
        <v>343</v>
      </c>
      <c r="B10" s="258"/>
      <c r="C10" s="258"/>
      <c r="D10" s="258"/>
      <c r="E10" s="258"/>
      <c r="F10" s="258"/>
    </row>
    <row r="12" ht="42" customHeight="1"/>
    <row r="13" spans="1:6" ht="12.75">
      <c r="A13" s="259" t="s">
        <v>311</v>
      </c>
      <c r="B13" s="262" t="s">
        <v>45</v>
      </c>
      <c r="C13" s="262"/>
      <c r="D13" s="262"/>
      <c r="E13" s="263" t="s">
        <v>45</v>
      </c>
      <c r="F13" s="263" t="s">
        <v>45</v>
      </c>
    </row>
    <row r="14" spans="1:6" ht="39.75" customHeight="1">
      <c r="A14" s="260"/>
      <c r="B14" s="262"/>
      <c r="C14" s="262"/>
      <c r="D14" s="262"/>
      <c r="E14" s="263"/>
      <c r="F14" s="263"/>
    </row>
    <row r="15" spans="1:6" ht="15.75">
      <c r="A15" s="261"/>
      <c r="B15" s="262" t="s">
        <v>312</v>
      </c>
      <c r="C15" s="262"/>
      <c r="D15" s="262"/>
      <c r="E15" s="178" t="s">
        <v>313</v>
      </c>
      <c r="F15" s="178" t="s">
        <v>358</v>
      </c>
    </row>
    <row r="16" spans="1:6" ht="63">
      <c r="A16" s="179" t="s">
        <v>334</v>
      </c>
      <c r="B16" s="257">
        <v>0</v>
      </c>
      <c r="C16" s="257"/>
      <c r="D16" s="257"/>
      <c r="E16" s="180">
        <v>0</v>
      </c>
      <c r="F16" s="180">
        <v>0</v>
      </c>
    </row>
    <row r="17" spans="1:6" ht="16.5" customHeight="1">
      <c r="A17" s="181" t="s">
        <v>314</v>
      </c>
      <c r="B17" s="257">
        <v>0</v>
      </c>
      <c r="C17" s="257"/>
      <c r="D17" s="257"/>
      <c r="E17" s="180">
        <v>0</v>
      </c>
      <c r="F17" s="180">
        <v>0</v>
      </c>
    </row>
    <row r="18" spans="1:6" ht="20.25" customHeight="1">
      <c r="A18" s="181" t="s">
        <v>315</v>
      </c>
      <c r="B18" s="257">
        <v>0</v>
      </c>
      <c r="C18" s="257"/>
      <c r="D18" s="257"/>
      <c r="E18" s="180">
        <v>0</v>
      </c>
      <c r="F18" s="180">
        <v>0</v>
      </c>
    </row>
    <row r="19" spans="1:6" ht="31.5">
      <c r="A19" s="179" t="s">
        <v>316</v>
      </c>
      <c r="B19" s="257">
        <v>0</v>
      </c>
      <c r="C19" s="257"/>
      <c r="D19" s="257"/>
      <c r="E19" s="180">
        <v>0</v>
      </c>
      <c r="F19" s="180">
        <v>0</v>
      </c>
    </row>
    <row r="20" spans="1:6" ht="15.75">
      <c r="A20" s="181" t="s">
        <v>315</v>
      </c>
      <c r="B20" s="257">
        <v>0</v>
      </c>
      <c r="C20" s="257"/>
      <c r="D20" s="257"/>
      <c r="E20" s="180">
        <v>0</v>
      </c>
      <c r="F20" s="180">
        <v>0</v>
      </c>
    </row>
    <row r="21" spans="1:6" ht="31.5">
      <c r="A21" s="179" t="s">
        <v>317</v>
      </c>
      <c r="B21" s="257">
        <v>0</v>
      </c>
      <c r="C21" s="257"/>
      <c r="D21" s="257"/>
      <c r="E21" s="180">
        <v>0</v>
      </c>
      <c r="F21" s="180">
        <v>0</v>
      </c>
    </row>
    <row r="22" spans="1:6" ht="15.75">
      <c r="A22" s="181" t="s">
        <v>314</v>
      </c>
      <c r="B22" s="257">
        <v>0</v>
      </c>
      <c r="C22" s="257"/>
      <c r="D22" s="257"/>
      <c r="E22" s="180">
        <v>0</v>
      </c>
      <c r="F22" s="180">
        <v>0</v>
      </c>
    </row>
    <row r="23" spans="1:6" ht="15.75">
      <c r="A23" s="181" t="s">
        <v>315</v>
      </c>
      <c r="B23" s="257">
        <v>0</v>
      </c>
      <c r="C23" s="257"/>
      <c r="D23" s="257"/>
      <c r="E23" s="180">
        <v>0</v>
      </c>
      <c r="F23" s="180">
        <v>0</v>
      </c>
    </row>
    <row r="24" spans="1:6" ht="47.25">
      <c r="A24" s="179" t="s">
        <v>318</v>
      </c>
      <c r="B24" s="257">
        <v>0</v>
      </c>
      <c r="C24" s="257"/>
      <c r="D24" s="257"/>
      <c r="E24" s="180">
        <v>0</v>
      </c>
      <c r="F24" s="180">
        <v>0</v>
      </c>
    </row>
    <row r="25" spans="1:6" ht="47.25">
      <c r="A25" s="181" t="s">
        <v>319</v>
      </c>
      <c r="B25" s="257">
        <v>0</v>
      </c>
      <c r="C25" s="257"/>
      <c r="D25" s="257"/>
      <c r="E25" s="180">
        <v>0</v>
      </c>
      <c r="F25" s="180">
        <v>0</v>
      </c>
    </row>
  </sheetData>
  <sheetProtection/>
  <mergeCells count="23">
    <mergeCell ref="B18:D18"/>
    <mergeCell ref="A3:F3"/>
    <mergeCell ref="C1:F1"/>
    <mergeCell ref="B2:F2"/>
    <mergeCell ref="B15:D15"/>
    <mergeCell ref="B16:D16"/>
    <mergeCell ref="B17:D17"/>
    <mergeCell ref="A4:F4"/>
    <mergeCell ref="A7:F7"/>
    <mergeCell ref="A8:F8"/>
    <mergeCell ref="A9:F9"/>
    <mergeCell ref="A10:F10"/>
    <mergeCell ref="A13:A15"/>
    <mergeCell ref="B13:D14"/>
    <mergeCell ref="E13:E14"/>
    <mergeCell ref="F13:F14"/>
    <mergeCell ref="B25:D25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2" sqref="A2:J4"/>
    </sheetView>
  </sheetViews>
  <sheetFormatPr defaultColWidth="9.00390625" defaultRowHeight="12.75"/>
  <sheetData>
    <row r="1" spans="1:10" ht="12.75">
      <c r="A1" s="264" t="s">
        <v>332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2.75">
      <c r="A2" s="252" t="s">
        <v>320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2.75">
      <c r="A3" s="252" t="s">
        <v>330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2.75">
      <c r="A4" s="252" t="s">
        <v>344</v>
      </c>
      <c r="B4" s="252"/>
      <c r="C4" s="252"/>
      <c r="D4" s="252"/>
      <c r="E4" s="252"/>
      <c r="F4" s="252"/>
      <c r="G4" s="252"/>
      <c r="H4" s="252"/>
      <c r="I4" s="252"/>
      <c r="J4" s="252"/>
    </row>
    <row r="5" ht="5.25" customHeight="1">
      <c r="J5" s="182"/>
    </row>
    <row r="6" spans="1:10" ht="22.5" customHeight="1">
      <c r="A6" s="265" t="s">
        <v>345</v>
      </c>
      <c r="B6" s="265"/>
      <c r="C6" s="265"/>
      <c r="D6" s="265"/>
      <c r="E6" s="265"/>
      <c r="F6" s="265"/>
      <c r="G6" s="265"/>
      <c r="H6" s="265"/>
      <c r="I6" s="265"/>
      <c r="J6" s="265"/>
    </row>
    <row r="7" spans="1:10" ht="22.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</row>
    <row r="8" spans="1:10" ht="15.75">
      <c r="A8" s="183"/>
      <c r="B8" s="183"/>
      <c r="C8" s="183"/>
      <c r="D8" s="183"/>
      <c r="E8" s="183"/>
      <c r="F8" s="183"/>
      <c r="G8" s="183"/>
      <c r="H8" s="183"/>
      <c r="I8" s="183"/>
      <c r="J8" s="184"/>
    </row>
    <row r="9" spans="1:10" ht="12.75">
      <c r="A9" s="265" t="s">
        <v>346</v>
      </c>
      <c r="B9" s="265"/>
      <c r="C9" s="265"/>
      <c r="D9" s="265"/>
      <c r="E9" s="265"/>
      <c r="F9" s="265"/>
      <c r="G9" s="265"/>
      <c r="H9" s="265"/>
      <c r="I9" s="265"/>
      <c r="J9" s="265"/>
    </row>
    <row r="10" spans="1:10" ht="12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</row>
    <row r="12" spans="1:10" ht="12.75">
      <c r="A12" s="267" t="s">
        <v>321</v>
      </c>
      <c r="B12" s="268" t="s">
        <v>322</v>
      </c>
      <c r="C12" s="268" t="s">
        <v>323</v>
      </c>
      <c r="D12" s="271" t="s">
        <v>324</v>
      </c>
      <c r="E12" s="272"/>
      <c r="F12" s="272"/>
      <c r="G12" s="273"/>
      <c r="H12" s="268" t="s">
        <v>325</v>
      </c>
      <c r="I12" s="268" t="s">
        <v>326</v>
      </c>
      <c r="J12" s="267" t="s">
        <v>327</v>
      </c>
    </row>
    <row r="13" spans="1:10" ht="12.75">
      <c r="A13" s="267"/>
      <c r="B13" s="269"/>
      <c r="C13" s="269"/>
      <c r="D13" s="274"/>
      <c r="E13" s="275"/>
      <c r="F13" s="275"/>
      <c r="G13" s="276"/>
      <c r="H13" s="269"/>
      <c r="I13" s="269"/>
      <c r="J13" s="267"/>
    </row>
    <row r="14" spans="1:10" ht="12.75">
      <c r="A14" s="267"/>
      <c r="B14" s="269"/>
      <c r="C14" s="269"/>
      <c r="D14" s="274"/>
      <c r="E14" s="275"/>
      <c r="F14" s="275"/>
      <c r="G14" s="276"/>
      <c r="H14" s="269"/>
      <c r="I14" s="269"/>
      <c r="J14" s="267"/>
    </row>
    <row r="15" spans="1:10" ht="12.75">
      <c r="A15" s="267"/>
      <c r="B15" s="269"/>
      <c r="C15" s="269"/>
      <c r="D15" s="274"/>
      <c r="E15" s="275"/>
      <c r="F15" s="275"/>
      <c r="G15" s="276"/>
      <c r="H15" s="269"/>
      <c r="I15" s="269"/>
      <c r="J15" s="267"/>
    </row>
    <row r="16" spans="1:10" ht="12.75">
      <c r="A16" s="267"/>
      <c r="B16" s="269"/>
      <c r="C16" s="269"/>
      <c r="D16" s="274"/>
      <c r="E16" s="275"/>
      <c r="F16" s="275"/>
      <c r="G16" s="276"/>
      <c r="H16" s="269"/>
      <c r="I16" s="269"/>
      <c r="J16" s="267"/>
    </row>
    <row r="17" spans="1:10" ht="12.75">
      <c r="A17" s="267"/>
      <c r="B17" s="270"/>
      <c r="C17" s="270"/>
      <c r="D17" s="277"/>
      <c r="E17" s="278"/>
      <c r="F17" s="278"/>
      <c r="G17" s="279"/>
      <c r="H17" s="270"/>
      <c r="I17" s="270"/>
      <c r="J17" s="267"/>
    </row>
    <row r="18" spans="1:10" ht="15.75">
      <c r="A18" s="177">
        <v>1</v>
      </c>
      <c r="B18" s="185">
        <v>2</v>
      </c>
      <c r="C18" s="185">
        <v>3</v>
      </c>
      <c r="D18" s="281">
        <v>4</v>
      </c>
      <c r="E18" s="282"/>
      <c r="F18" s="282"/>
      <c r="G18" s="283"/>
      <c r="H18" s="185">
        <v>5</v>
      </c>
      <c r="I18" s="185">
        <v>6</v>
      </c>
      <c r="J18" s="177">
        <v>7</v>
      </c>
    </row>
    <row r="19" spans="1:10" ht="15.75">
      <c r="A19" s="267" t="s">
        <v>347</v>
      </c>
      <c r="B19" s="267"/>
      <c r="C19" s="267"/>
      <c r="D19" s="267"/>
      <c r="E19" s="267"/>
      <c r="F19" s="267"/>
      <c r="G19" s="267"/>
      <c r="H19" s="267"/>
      <c r="I19" s="267"/>
      <c r="J19" s="267"/>
    </row>
    <row r="21" spans="1:10" ht="21" customHeight="1">
      <c r="A21" s="265" t="s">
        <v>348</v>
      </c>
      <c r="B21" s="265"/>
      <c r="C21" s="265"/>
      <c r="D21" s="265"/>
      <c r="E21" s="265"/>
      <c r="F21" s="265"/>
      <c r="G21" s="265"/>
      <c r="H21" s="265"/>
      <c r="I21" s="265"/>
      <c r="J21" s="265"/>
    </row>
    <row r="22" spans="1:10" ht="24.75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</row>
    <row r="23" spans="1:10" ht="15">
      <c r="A23" s="176"/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0" ht="15">
      <c r="A24" s="186"/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10" ht="15">
      <c r="A25" s="186"/>
      <c r="B25" s="186"/>
      <c r="C25" s="186"/>
      <c r="D25" s="186"/>
      <c r="E25" s="186"/>
      <c r="F25" s="186"/>
      <c r="G25" s="186"/>
      <c r="H25" s="186"/>
      <c r="I25" s="186"/>
      <c r="J25" s="186"/>
    </row>
    <row r="26" spans="1:10" ht="12.75">
      <c r="A26" s="266" t="s">
        <v>331</v>
      </c>
      <c r="B26" s="266"/>
      <c r="C26" s="266"/>
      <c r="D26" s="266"/>
      <c r="E26" s="266" t="s">
        <v>328</v>
      </c>
      <c r="F26" s="266"/>
      <c r="G26" s="266"/>
      <c r="H26" s="266"/>
      <c r="I26" s="266"/>
      <c r="J26" s="266"/>
    </row>
    <row r="27" spans="1:10" ht="12.75">
      <c r="A27" s="266"/>
      <c r="B27" s="266"/>
      <c r="C27" s="266"/>
      <c r="D27" s="266"/>
      <c r="E27" s="266"/>
      <c r="F27" s="266"/>
      <c r="G27" s="266"/>
      <c r="H27" s="266"/>
      <c r="I27" s="266"/>
      <c r="J27" s="266"/>
    </row>
    <row r="28" spans="1:10" ht="12.75">
      <c r="A28" s="266"/>
      <c r="B28" s="266"/>
      <c r="C28" s="266"/>
      <c r="D28" s="266"/>
      <c r="E28" s="266"/>
      <c r="F28" s="266"/>
      <c r="G28" s="266"/>
      <c r="H28" s="266"/>
      <c r="I28" s="266"/>
      <c r="J28" s="266"/>
    </row>
    <row r="29" spans="1:10" ht="12.75">
      <c r="A29" s="266"/>
      <c r="B29" s="266"/>
      <c r="C29" s="266"/>
      <c r="D29" s="266"/>
      <c r="E29" s="266"/>
      <c r="F29" s="266"/>
      <c r="G29" s="266"/>
      <c r="H29" s="266"/>
      <c r="I29" s="266"/>
      <c r="J29" s="266"/>
    </row>
    <row r="30" spans="1:10" ht="12.75">
      <c r="A30" s="266"/>
      <c r="B30" s="266"/>
      <c r="C30" s="266"/>
      <c r="D30" s="266"/>
      <c r="E30" s="266" t="s">
        <v>349</v>
      </c>
      <c r="F30" s="266"/>
      <c r="G30" s="266" t="s">
        <v>350</v>
      </c>
      <c r="H30" s="266"/>
      <c r="I30" s="266" t="s">
        <v>351</v>
      </c>
      <c r="J30" s="266"/>
    </row>
    <row r="31" spans="1:10" ht="12.75">
      <c r="A31" s="266"/>
      <c r="B31" s="266"/>
      <c r="C31" s="266"/>
      <c r="D31" s="266"/>
      <c r="E31" s="266"/>
      <c r="F31" s="266"/>
      <c r="G31" s="266"/>
      <c r="H31" s="266"/>
      <c r="I31" s="266"/>
      <c r="J31" s="266"/>
    </row>
    <row r="32" spans="1:10" ht="12.75">
      <c r="A32" s="266" t="s">
        <v>329</v>
      </c>
      <c r="B32" s="266"/>
      <c r="C32" s="266"/>
      <c r="D32" s="266"/>
      <c r="E32" s="280">
        <v>0</v>
      </c>
      <c r="F32" s="280"/>
      <c r="G32" s="280">
        <v>0</v>
      </c>
      <c r="H32" s="280"/>
      <c r="I32" s="280">
        <v>0</v>
      </c>
      <c r="J32" s="280"/>
    </row>
    <row r="33" spans="1:10" ht="12.75">
      <c r="A33" s="266"/>
      <c r="B33" s="266"/>
      <c r="C33" s="266"/>
      <c r="D33" s="266"/>
      <c r="E33" s="280"/>
      <c r="F33" s="280"/>
      <c r="G33" s="280"/>
      <c r="H33" s="280"/>
      <c r="I33" s="280"/>
      <c r="J33" s="280"/>
    </row>
    <row r="34" spans="1:10" ht="28.5" customHeight="1">
      <c r="A34" s="266"/>
      <c r="B34" s="266"/>
      <c r="C34" s="266"/>
      <c r="D34" s="266"/>
      <c r="E34" s="280"/>
      <c r="F34" s="280"/>
      <c r="G34" s="280"/>
      <c r="H34" s="280"/>
      <c r="I34" s="280"/>
      <c r="J34" s="280"/>
    </row>
  </sheetData>
  <sheetProtection/>
  <mergeCells count="25">
    <mergeCell ref="A32:D34"/>
    <mergeCell ref="E32:F34"/>
    <mergeCell ref="G32:H34"/>
    <mergeCell ref="I32:J34"/>
    <mergeCell ref="J12:J17"/>
    <mergeCell ref="D18:G18"/>
    <mergeCell ref="A19:J19"/>
    <mergeCell ref="A21:J22"/>
    <mergeCell ref="A26:D31"/>
    <mergeCell ref="E26:J29"/>
    <mergeCell ref="E30:F31"/>
    <mergeCell ref="G30:H31"/>
    <mergeCell ref="I30:J31"/>
    <mergeCell ref="A12:A17"/>
    <mergeCell ref="B12:B17"/>
    <mergeCell ref="C12:C17"/>
    <mergeCell ref="D12:G17"/>
    <mergeCell ref="H12:H17"/>
    <mergeCell ref="I12:I17"/>
    <mergeCell ref="A1:J1"/>
    <mergeCell ref="A2:J2"/>
    <mergeCell ref="A3:J3"/>
    <mergeCell ref="A4:J4"/>
    <mergeCell ref="A6:J7"/>
    <mergeCell ref="A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="85" zoomScaleNormal="85" zoomScalePageLayoutView="0" workbookViewId="0" topLeftCell="A10">
      <selection activeCell="E20" sqref="E20"/>
    </sheetView>
  </sheetViews>
  <sheetFormatPr defaultColWidth="9.00390625" defaultRowHeight="12.75"/>
  <cols>
    <col min="1" max="1" width="10.75390625" style="0" customWidth="1"/>
    <col min="2" max="2" width="28.375" style="0" customWidth="1"/>
    <col min="3" max="3" width="36.00390625" style="0" customWidth="1"/>
    <col min="4" max="4" width="17.375" style="0" customWidth="1"/>
    <col min="5" max="5" width="17.125" style="0" customWidth="1"/>
    <col min="6" max="6" width="17.75390625" style="0" customWidth="1"/>
  </cols>
  <sheetData>
    <row r="1" spans="1:6" ht="12.75">
      <c r="A1" s="223"/>
      <c r="B1" s="223"/>
      <c r="C1" s="223"/>
      <c r="D1" s="224"/>
      <c r="E1" s="287" t="s">
        <v>465</v>
      </c>
      <c r="F1" s="287"/>
    </row>
    <row r="2" spans="1:6" ht="12.75">
      <c r="A2" s="223"/>
      <c r="B2" s="223"/>
      <c r="C2" s="223"/>
      <c r="D2" s="287" t="s">
        <v>466</v>
      </c>
      <c r="E2" s="287"/>
      <c r="F2" s="287"/>
    </row>
    <row r="3" spans="1:6" ht="12.75">
      <c r="A3" s="223"/>
      <c r="B3" s="223"/>
      <c r="C3" s="223"/>
      <c r="D3" s="287" t="s">
        <v>330</v>
      </c>
      <c r="E3" s="287"/>
      <c r="F3" s="287"/>
    </row>
    <row r="4" spans="1:6" ht="12.75">
      <c r="A4" s="223"/>
      <c r="B4" s="223"/>
      <c r="C4" s="223"/>
      <c r="D4" s="287" t="s">
        <v>472</v>
      </c>
      <c r="E4" s="287"/>
      <c r="F4" s="287"/>
    </row>
    <row r="5" spans="1:6" ht="12.75">
      <c r="A5" s="224"/>
      <c r="B5" s="223"/>
      <c r="C5" s="223"/>
      <c r="D5" s="223"/>
      <c r="E5" s="223"/>
      <c r="F5" s="223"/>
    </row>
    <row r="6" spans="1:6" ht="15.75">
      <c r="A6" s="284" t="s">
        <v>438</v>
      </c>
      <c r="B6" s="284"/>
      <c r="C6" s="284"/>
      <c r="D6" s="284"/>
      <c r="E6" s="284"/>
      <c r="F6" s="284"/>
    </row>
    <row r="7" spans="1:6" ht="15.75">
      <c r="A7" s="284" t="s">
        <v>467</v>
      </c>
      <c r="B7" s="284"/>
      <c r="C7" s="284"/>
      <c r="D7" s="284"/>
      <c r="E7" s="284"/>
      <c r="F7" s="284"/>
    </row>
    <row r="8" spans="1:6" ht="15.75">
      <c r="A8" s="284" t="s">
        <v>439</v>
      </c>
      <c r="B8" s="284"/>
      <c r="C8" s="284"/>
      <c r="D8" s="284"/>
      <c r="E8" s="284"/>
      <c r="F8" s="284"/>
    </row>
    <row r="9" spans="1:6" ht="15.75">
      <c r="A9" s="284" t="s">
        <v>468</v>
      </c>
      <c r="B9" s="284"/>
      <c r="C9" s="284"/>
      <c r="D9" s="284"/>
      <c r="E9" s="284"/>
      <c r="F9" s="284"/>
    </row>
    <row r="10" spans="1:6" ht="15.75">
      <c r="A10" s="285" t="s">
        <v>469</v>
      </c>
      <c r="B10" s="285"/>
      <c r="C10" s="285"/>
      <c r="D10" s="285"/>
      <c r="E10" s="285"/>
      <c r="F10" s="285"/>
    </row>
    <row r="11" spans="1:6" ht="15.75">
      <c r="A11" s="286" t="s">
        <v>440</v>
      </c>
      <c r="B11" s="286"/>
      <c r="C11" s="286"/>
      <c r="D11" s="286"/>
      <c r="E11" s="286"/>
      <c r="F11" s="286"/>
    </row>
    <row r="12" spans="1:6" ht="15.75">
      <c r="A12" s="288" t="s">
        <v>441</v>
      </c>
      <c r="B12" s="289"/>
      <c r="C12" s="290" t="s">
        <v>442</v>
      </c>
      <c r="D12" s="288" t="s">
        <v>45</v>
      </c>
      <c r="E12" s="292"/>
      <c r="F12" s="289"/>
    </row>
    <row r="13" spans="1:6" ht="157.5">
      <c r="A13" s="232" t="s">
        <v>443</v>
      </c>
      <c r="B13" s="233" t="s">
        <v>444</v>
      </c>
      <c r="C13" s="291"/>
      <c r="D13" s="233" t="s">
        <v>312</v>
      </c>
      <c r="E13" s="233" t="s">
        <v>313</v>
      </c>
      <c r="F13" s="233" t="s">
        <v>471</v>
      </c>
    </row>
    <row r="14" spans="1:6" ht="63">
      <c r="A14" s="225">
        <v>926</v>
      </c>
      <c r="B14" s="228"/>
      <c r="C14" s="226" t="s">
        <v>470</v>
      </c>
      <c r="D14" s="230"/>
      <c r="E14" s="230"/>
      <c r="F14" s="230"/>
    </row>
    <row r="15" spans="1:6" ht="31.5">
      <c r="A15" s="227">
        <v>926</v>
      </c>
      <c r="B15" s="228" t="s">
        <v>445</v>
      </c>
      <c r="C15" s="229" t="s">
        <v>446</v>
      </c>
      <c r="D15" s="228">
        <v>0</v>
      </c>
      <c r="E15" s="228">
        <v>0</v>
      </c>
      <c r="F15" s="228">
        <v>0</v>
      </c>
    </row>
    <row r="16" spans="1:6" ht="15.75">
      <c r="A16" s="227">
        <v>926</v>
      </c>
      <c r="B16" s="228" t="s">
        <v>447</v>
      </c>
      <c r="C16" s="229" t="s">
        <v>448</v>
      </c>
      <c r="D16" s="234">
        <f>SUM(D17+D21)</f>
        <v>196133.06000000052</v>
      </c>
      <c r="E16" s="228">
        <v>0</v>
      </c>
      <c r="F16" s="228">
        <v>0</v>
      </c>
    </row>
    <row r="17" spans="1:6" ht="39.75" customHeight="1">
      <c r="A17" s="227">
        <v>926</v>
      </c>
      <c r="B17" s="228" t="s">
        <v>449</v>
      </c>
      <c r="C17" s="229" t="s">
        <v>450</v>
      </c>
      <c r="D17" s="231">
        <f>SUM(D18)</f>
        <v>-11982017.09</v>
      </c>
      <c r="E17" s="231">
        <v>-8232200</v>
      </c>
      <c r="F17" s="231">
        <v>-8242100</v>
      </c>
    </row>
    <row r="18" spans="1:6" ht="41.25" customHeight="1">
      <c r="A18" s="227">
        <v>926</v>
      </c>
      <c r="B18" s="228" t="s">
        <v>451</v>
      </c>
      <c r="C18" s="229" t="s">
        <v>452</v>
      </c>
      <c r="D18" s="231">
        <f>SUM(D19)</f>
        <v>-11982017.09</v>
      </c>
      <c r="E18" s="231">
        <v>-8232200</v>
      </c>
      <c r="F18" s="231">
        <v>-8242100</v>
      </c>
    </row>
    <row r="19" spans="1:6" ht="45" customHeight="1">
      <c r="A19" s="227">
        <v>926</v>
      </c>
      <c r="B19" s="228" t="s">
        <v>453</v>
      </c>
      <c r="C19" s="229" t="s">
        <v>454</v>
      </c>
      <c r="D19" s="231">
        <f>SUM(D20)</f>
        <v>-11982017.09</v>
      </c>
      <c r="E19" s="231">
        <v>-8232200</v>
      </c>
      <c r="F19" s="231">
        <v>-8242100</v>
      </c>
    </row>
    <row r="20" spans="1:6" ht="54.75" customHeight="1">
      <c r="A20" s="227">
        <v>926</v>
      </c>
      <c r="B20" s="228" t="s">
        <v>455</v>
      </c>
      <c r="C20" s="229" t="s">
        <v>456</v>
      </c>
      <c r="D20" s="231">
        <v>-11982017.09</v>
      </c>
      <c r="E20" s="231">
        <v>-8232200</v>
      </c>
      <c r="F20" s="231">
        <v>-8242100</v>
      </c>
    </row>
    <row r="21" spans="1:6" ht="39.75" customHeight="1">
      <c r="A21" s="227">
        <v>926</v>
      </c>
      <c r="B21" s="228" t="s">
        <v>457</v>
      </c>
      <c r="C21" s="229" t="s">
        <v>458</v>
      </c>
      <c r="D21" s="231">
        <f>SUM(D22)</f>
        <v>12178150.15</v>
      </c>
      <c r="E21" s="231">
        <v>8232200</v>
      </c>
      <c r="F21" s="231">
        <v>8242100</v>
      </c>
    </row>
    <row r="22" spans="1:6" ht="49.5" customHeight="1">
      <c r="A22" s="227">
        <v>926</v>
      </c>
      <c r="B22" s="228" t="s">
        <v>459</v>
      </c>
      <c r="C22" s="229" t="s">
        <v>460</v>
      </c>
      <c r="D22" s="231">
        <f>SUM(D23)</f>
        <v>12178150.15</v>
      </c>
      <c r="E22" s="231">
        <v>8232200</v>
      </c>
      <c r="F22" s="231">
        <v>8242100</v>
      </c>
    </row>
    <row r="23" spans="1:6" ht="31.5">
      <c r="A23" s="227">
        <v>926</v>
      </c>
      <c r="B23" s="228" t="s">
        <v>461</v>
      </c>
      <c r="C23" s="229" t="s">
        <v>462</v>
      </c>
      <c r="D23" s="231">
        <f>SUM(D24)</f>
        <v>12178150.15</v>
      </c>
      <c r="E23" s="231">
        <v>8232200</v>
      </c>
      <c r="F23" s="231">
        <v>8242100</v>
      </c>
    </row>
    <row r="24" spans="1:6" ht="47.25">
      <c r="A24" s="227">
        <v>926</v>
      </c>
      <c r="B24" s="228" t="s">
        <v>463</v>
      </c>
      <c r="C24" s="229" t="s">
        <v>464</v>
      </c>
      <c r="D24" s="231">
        <v>12178150.15</v>
      </c>
      <c r="E24" s="231">
        <v>8232200</v>
      </c>
      <c r="F24" s="231">
        <v>8242100</v>
      </c>
    </row>
  </sheetData>
  <sheetProtection/>
  <mergeCells count="13">
    <mergeCell ref="A12:B12"/>
    <mergeCell ref="C12:C13"/>
    <mergeCell ref="D12:F12"/>
    <mergeCell ref="A6:F6"/>
    <mergeCell ref="A7:F7"/>
    <mergeCell ref="A8:F8"/>
    <mergeCell ref="A9:F9"/>
    <mergeCell ref="A10:F10"/>
    <mergeCell ref="A11:F11"/>
    <mergeCell ref="E1:F1"/>
    <mergeCell ref="D2:F2"/>
    <mergeCell ref="D3:F3"/>
    <mergeCell ref="D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26">
      <selection activeCell="D21" sqref="D21"/>
    </sheetView>
  </sheetViews>
  <sheetFormatPr defaultColWidth="9.00390625" defaultRowHeight="12.75"/>
  <cols>
    <col min="1" max="1" width="24.25390625" style="0" customWidth="1"/>
    <col min="2" max="2" width="52.00390625" style="0" customWidth="1"/>
    <col min="3" max="3" width="15.75390625" style="0" bestFit="1" customWidth="1"/>
    <col min="4" max="4" width="14.875" style="0" customWidth="1"/>
  </cols>
  <sheetData>
    <row r="1" spans="1:4" ht="12.75">
      <c r="A1" s="3"/>
      <c r="B1" s="244" t="s">
        <v>2</v>
      </c>
      <c r="C1" s="244"/>
      <c r="D1" s="245"/>
    </row>
    <row r="2" spans="1:4" ht="14.25" customHeight="1">
      <c r="A2" s="3"/>
      <c r="B2" s="242" t="s">
        <v>80</v>
      </c>
      <c r="C2" s="242"/>
      <c r="D2" s="242"/>
    </row>
    <row r="3" spans="1:4" ht="12.75">
      <c r="A3" s="3"/>
      <c r="B3" s="242" t="s">
        <v>81</v>
      </c>
      <c r="C3" s="242"/>
      <c r="D3" s="242"/>
    </row>
    <row r="4" spans="1:4" ht="12.75">
      <c r="A4" s="3"/>
      <c r="B4" s="242" t="s">
        <v>407</v>
      </c>
      <c r="C4" s="242"/>
      <c r="D4" s="242"/>
    </row>
    <row r="5" spans="1:4" ht="12.75">
      <c r="A5" s="3"/>
      <c r="B5" s="242" t="s">
        <v>408</v>
      </c>
      <c r="C5" s="242"/>
      <c r="D5" s="242"/>
    </row>
    <row r="6" spans="1:3" ht="11.25" customHeight="1">
      <c r="A6" s="3"/>
      <c r="B6" s="247" t="s">
        <v>11</v>
      </c>
      <c r="C6" s="247"/>
    </row>
    <row r="7" spans="1:3" ht="12.75" hidden="1">
      <c r="A7" s="3"/>
      <c r="B7" s="1"/>
      <c r="C7" s="1"/>
    </row>
    <row r="8" spans="1:3" ht="12.75">
      <c r="A8" s="248" t="s">
        <v>297</v>
      </c>
      <c r="B8" s="248"/>
      <c r="C8" s="248"/>
    </row>
    <row r="9" spans="1:3" ht="12.75">
      <c r="A9" s="248" t="s">
        <v>435</v>
      </c>
      <c r="B9" s="248"/>
      <c r="C9" s="248"/>
    </row>
    <row r="10" spans="1:3" ht="12.75">
      <c r="A10" s="248" t="s">
        <v>508</v>
      </c>
      <c r="B10" s="248"/>
      <c r="C10" s="248"/>
    </row>
    <row r="11" ht="18.75" customHeight="1"/>
    <row r="12" spans="1:4" ht="24">
      <c r="A12" s="14" t="s">
        <v>12</v>
      </c>
      <c r="B12" s="15" t="s">
        <v>13</v>
      </c>
      <c r="C12" s="14" t="s">
        <v>45</v>
      </c>
      <c r="D12" s="14" t="s">
        <v>45</v>
      </c>
    </row>
    <row r="13" spans="1:4" ht="12.75">
      <c r="A13" s="16" t="s">
        <v>14</v>
      </c>
      <c r="B13" s="17" t="s">
        <v>34</v>
      </c>
      <c r="C13" s="64">
        <f>SUM(C14,C19,C22,C31,C40)</f>
        <v>1630529</v>
      </c>
      <c r="D13" s="64">
        <f>SUM(D14+D19+D22+D31+D34+D37+D38)</f>
        <v>0</v>
      </c>
    </row>
    <row r="14" spans="1:4" ht="12.75">
      <c r="A14" s="18" t="s">
        <v>30</v>
      </c>
      <c r="B14" s="19" t="s">
        <v>15</v>
      </c>
      <c r="C14" s="221">
        <f>SUM(C15+C17)</f>
        <v>468900</v>
      </c>
      <c r="D14" s="153"/>
    </row>
    <row r="15" spans="1:4" ht="12.75">
      <c r="A15" s="99" t="s">
        <v>370</v>
      </c>
      <c r="B15" s="21" t="s">
        <v>16</v>
      </c>
      <c r="C15" s="222">
        <v>468900</v>
      </c>
      <c r="D15" s="66"/>
    </row>
    <row r="16" spans="1:4" ht="110.25">
      <c r="A16" s="99" t="s">
        <v>360</v>
      </c>
      <c r="B16" s="188" t="s">
        <v>361</v>
      </c>
      <c r="C16" s="172">
        <v>468900</v>
      </c>
      <c r="D16" s="66"/>
    </row>
    <row r="17" spans="1:4" ht="141.75">
      <c r="A17" s="99" t="s">
        <v>363</v>
      </c>
      <c r="B17" s="187" t="s">
        <v>362</v>
      </c>
      <c r="C17" s="172"/>
      <c r="D17" s="66"/>
    </row>
    <row r="18" spans="1:4" ht="63">
      <c r="A18" s="99" t="s">
        <v>244</v>
      </c>
      <c r="B18" s="187" t="s">
        <v>364</v>
      </c>
      <c r="C18" s="172"/>
      <c r="D18" s="66"/>
    </row>
    <row r="19" spans="1:4" ht="12.75">
      <c r="A19" s="18" t="s">
        <v>86</v>
      </c>
      <c r="B19" s="25" t="s">
        <v>85</v>
      </c>
      <c r="C19" s="173">
        <f>SUM(C20)</f>
        <v>19500</v>
      </c>
      <c r="D19" s="65">
        <f>SUM(D21)</f>
        <v>0</v>
      </c>
    </row>
    <row r="20" spans="1:4" ht="12.75">
      <c r="A20" s="99" t="s">
        <v>369</v>
      </c>
      <c r="B20" s="100" t="s">
        <v>84</v>
      </c>
      <c r="C20" s="172">
        <f>SUM(C21)</f>
        <v>19500</v>
      </c>
      <c r="D20" s="66"/>
    </row>
    <row r="21" spans="1:4" ht="12.75">
      <c r="A21" s="99" t="s">
        <v>365</v>
      </c>
      <c r="B21" s="24" t="s">
        <v>84</v>
      </c>
      <c r="C21" s="172">
        <v>19500</v>
      </c>
      <c r="D21" s="66"/>
    </row>
    <row r="22" spans="1:4" ht="12.75">
      <c r="A22" s="18" t="s">
        <v>31</v>
      </c>
      <c r="B22" s="19" t="s">
        <v>17</v>
      </c>
      <c r="C22" s="173">
        <f>C23+C25</f>
        <v>1074025</v>
      </c>
      <c r="D22" s="65">
        <f>SUM(D26+D28)</f>
        <v>0</v>
      </c>
    </row>
    <row r="23" spans="1:4" ht="12.75">
      <c r="A23" s="190" t="s">
        <v>368</v>
      </c>
      <c r="B23" s="21" t="s">
        <v>18</v>
      </c>
      <c r="C23" s="172">
        <f>C24</f>
        <v>86000</v>
      </c>
      <c r="D23" s="66"/>
    </row>
    <row r="24" spans="1:4" ht="39" customHeight="1">
      <c r="A24" s="22" t="s">
        <v>19</v>
      </c>
      <c r="B24" s="23" t="s">
        <v>366</v>
      </c>
      <c r="C24" s="174">
        <v>86000</v>
      </c>
      <c r="D24" s="67"/>
    </row>
    <row r="25" spans="1:4" ht="12.75">
      <c r="A25" s="20" t="s">
        <v>20</v>
      </c>
      <c r="B25" s="21" t="s">
        <v>21</v>
      </c>
      <c r="C25" s="172">
        <f>SUM(C28+C26)</f>
        <v>988025</v>
      </c>
      <c r="D25" s="66"/>
    </row>
    <row r="26" spans="1:4" ht="12.75">
      <c r="A26" s="99" t="s">
        <v>371</v>
      </c>
      <c r="B26" s="189" t="s">
        <v>367</v>
      </c>
      <c r="C26" s="172">
        <f>SUM(C27)</f>
        <v>484025</v>
      </c>
      <c r="D26" s="66">
        <f>SUM(D27)</f>
        <v>0</v>
      </c>
    </row>
    <row r="27" spans="1:4" ht="38.25" customHeight="1">
      <c r="A27" s="22" t="s">
        <v>54</v>
      </c>
      <c r="B27" s="24" t="s">
        <v>55</v>
      </c>
      <c r="C27" s="174">
        <v>484025</v>
      </c>
      <c r="D27" s="67"/>
    </row>
    <row r="28" spans="1:4" ht="12.75">
      <c r="A28" s="99" t="s">
        <v>374</v>
      </c>
      <c r="B28" s="189" t="s">
        <v>373</v>
      </c>
      <c r="C28" s="172">
        <v>504000</v>
      </c>
      <c r="D28" s="66"/>
    </row>
    <row r="29" spans="1:4" ht="41.25" customHeight="1">
      <c r="A29" s="22" t="s">
        <v>372</v>
      </c>
      <c r="B29" s="24" t="s">
        <v>56</v>
      </c>
      <c r="C29" s="67">
        <v>504000</v>
      </c>
      <c r="D29" s="67"/>
    </row>
    <row r="30" spans="1:4" ht="41.25" customHeight="1">
      <c r="A30" s="22" t="s">
        <v>252</v>
      </c>
      <c r="B30" s="24" t="s">
        <v>56</v>
      </c>
      <c r="C30" s="67">
        <v>504000</v>
      </c>
      <c r="D30" s="67"/>
    </row>
    <row r="31" spans="1:4" ht="17.25" customHeight="1">
      <c r="A31" s="18" t="s">
        <v>376</v>
      </c>
      <c r="B31" s="25" t="s">
        <v>375</v>
      </c>
      <c r="C31" s="65">
        <f>SUM(C33:C39)</f>
        <v>68104</v>
      </c>
      <c r="D31" s="65"/>
    </row>
    <row r="32" spans="1:4" ht="41.25" customHeight="1">
      <c r="A32" s="18" t="s">
        <v>377</v>
      </c>
      <c r="B32" s="25" t="s">
        <v>378</v>
      </c>
      <c r="C32" s="65">
        <v>30000</v>
      </c>
      <c r="D32" s="65"/>
    </row>
    <row r="33" spans="1:4" ht="71.25" customHeight="1">
      <c r="A33" s="99" t="s">
        <v>88</v>
      </c>
      <c r="B33" s="26" t="s">
        <v>89</v>
      </c>
      <c r="C33" s="66">
        <v>30000</v>
      </c>
      <c r="D33" s="66"/>
    </row>
    <row r="34" spans="1:4" ht="64.5" customHeight="1">
      <c r="A34" s="22" t="s">
        <v>379</v>
      </c>
      <c r="B34" s="38" t="s">
        <v>380</v>
      </c>
      <c r="C34" s="67"/>
      <c r="D34" s="67"/>
    </row>
    <row r="35" spans="1:4" ht="64.5" customHeight="1">
      <c r="A35" s="22" t="s">
        <v>381</v>
      </c>
      <c r="B35" s="191" t="s">
        <v>382</v>
      </c>
      <c r="C35" s="67"/>
      <c r="D35" s="67"/>
    </row>
    <row r="36" spans="1:4" ht="64.5" customHeight="1">
      <c r="A36" s="22" t="s">
        <v>209</v>
      </c>
      <c r="B36" s="191" t="s">
        <v>73</v>
      </c>
      <c r="C36" s="67"/>
      <c r="D36" s="67"/>
    </row>
    <row r="37" spans="1:4" ht="64.5" customHeight="1">
      <c r="A37" s="36" t="s">
        <v>499</v>
      </c>
      <c r="B37" s="241" t="s">
        <v>254</v>
      </c>
      <c r="C37" s="67">
        <v>10000</v>
      </c>
      <c r="D37" s="67"/>
    </row>
    <row r="38" spans="1:4" ht="57.75" customHeight="1">
      <c r="A38" s="36" t="s">
        <v>271</v>
      </c>
      <c r="B38" s="37" t="s">
        <v>264</v>
      </c>
      <c r="C38" s="67">
        <v>28104</v>
      </c>
      <c r="D38" s="67"/>
    </row>
    <row r="39" spans="1:4" ht="27" customHeight="1">
      <c r="A39" s="22" t="s">
        <v>283</v>
      </c>
      <c r="B39" s="27" t="s">
        <v>87</v>
      </c>
      <c r="C39" s="67"/>
      <c r="D39" s="67"/>
    </row>
    <row r="40" spans="1:4" s="125" customFormat="1" ht="26.25" customHeight="1">
      <c r="A40" s="22" t="s">
        <v>249</v>
      </c>
      <c r="B40" s="27" t="s">
        <v>250</v>
      </c>
      <c r="C40" s="67"/>
      <c r="D40" s="67"/>
    </row>
    <row r="41" spans="1:4" ht="25.5" customHeight="1">
      <c r="A41" s="16" t="s">
        <v>32</v>
      </c>
      <c r="B41" s="28" t="s">
        <v>22</v>
      </c>
      <c r="C41" s="64">
        <f>SUM(C42)</f>
        <v>10351482.68</v>
      </c>
      <c r="D41" s="64">
        <f>SUM(D48+D51+D58+D53+D61+D63)</f>
        <v>-5.41</v>
      </c>
    </row>
    <row r="42" spans="1:4" ht="25.5" customHeight="1">
      <c r="A42" s="196" t="s">
        <v>33</v>
      </c>
      <c r="B42" s="25" t="s">
        <v>23</v>
      </c>
      <c r="C42" s="84">
        <f>SUM(C43+C48+C58+C53+C61+C63)</f>
        <v>10351482.68</v>
      </c>
      <c r="D42" s="84"/>
    </row>
    <row r="43" spans="1:4" ht="25.5" customHeight="1">
      <c r="A43" s="39" t="s">
        <v>383</v>
      </c>
      <c r="B43" s="100" t="s">
        <v>384</v>
      </c>
      <c r="C43" s="67">
        <f>SUM(C44+C46)</f>
        <v>7289570</v>
      </c>
      <c r="D43" s="67"/>
    </row>
    <row r="44" spans="1:4" ht="25.5" customHeight="1">
      <c r="A44" s="39" t="s">
        <v>385</v>
      </c>
      <c r="B44" s="100" t="s">
        <v>386</v>
      </c>
      <c r="C44" s="67">
        <v>6598300</v>
      </c>
      <c r="D44" s="67"/>
    </row>
    <row r="45" spans="1:4" ht="25.5" customHeight="1">
      <c r="A45" s="39" t="s">
        <v>284</v>
      </c>
      <c r="B45" s="24" t="s">
        <v>387</v>
      </c>
      <c r="C45" s="67">
        <v>6598300</v>
      </c>
      <c r="D45" s="67"/>
    </row>
    <row r="46" spans="1:4" s="125" customFormat="1" ht="25.5">
      <c r="A46" s="39" t="s">
        <v>388</v>
      </c>
      <c r="B46" s="100" t="s">
        <v>389</v>
      </c>
      <c r="C46" s="67">
        <v>691270</v>
      </c>
      <c r="D46" s="67"/>
    </row>
    <row r="47" spans="1:4" ht="25.5">
      <c r="A47" s="39" t="s">
        <v>285</v>
      </c>
      <c r="B47" s="24" t="s">
        <v>390</v>
      </c>
      <c r="C47" s="67">
        <v>691270</v>
      </c>
      <c r="D47" s="67"/>
    </row>
    <row r="48" spans="1:4" ht="33">
      <c r="A48" s="197" t="s">
        <v>392</v>
      </c>
      <c r="B48" s="198" t="s">
        <v>391</v>
      </c>
      <c r="C48" s="84">
        <f>SUM(C49+C51)</f>
        <v>1295918.56</v>
      </c>
      <c r="D48" s="84">
        <f>SUM(D50)</f>
        <v>-5.41</v>
      </c>
    </row>
    <row r="49" spans="1:4" ht="76.5" customHeight="1">
      <c r="A49" s="30" t="s">
        <v>393</v>
      </c>
      <c r="B49" s="192" t="s">
        <v>394</v>
      </c>
      <c r="C49" s="67">
        <f>SUM(C50)</f>
        <v>995918.56</v>
      </c>
      <c r="D49" s="67"/>
    </row>
    <row r="50" spans="1:4" s="125" customFormat="1" ht="68.25" customHeight="1">
      <c r="A50" s="30" t="s">
        <v>289</v>
      </c>
      <c r="B50" s="192" t="s">
        <v>211</v>
      </c>
      <c r="C50" s="67">
        <v>995918.56</v>
      </c>
      <c r="D50" s="67">
        <v>-5.41</v>
      </c>
    </row>
    <row r="51" spans="1:4" ht="52.5" customHeight="1">
      <c r="A51" s="197" t="s">
        <v>477</v>
      </c>
      <c r="B51" s="237" t="s">
        <v>483</v>
      </c>
      <c r="C51" s="84">
        <v>300000</v>
      </c>
      <c r="D51" s="84"/>
    </row>
    <row r="52" spans="1:4" s="125" customFormat="1" ht="81.75" customHeight="1">
      <c r="A52" s="30" t="s">
        <v>475</v>
      </c>
      <c r="B52" s="31" t="s">
        <v>478</v>
      </c>
      <c r="C52" s="30" t="s">
        <v>476</v>
      </c>
      <c r="D52" s="30"/>
    </row>
    <row r="53" spans="1:4" ht="81.75" customHeight="1">
      <c r="A53" s="199" t="s">
        <v>396</v>
      </c>
      <c r="B53" s="195" t="s">
        <v>395</v>
      </c>
      <c r="C53" s="84">
        <f>SUM(C54+C56)</f>
        <v>232400</v>
      </c>
      <c r="D53" s="84"/>
    </row>
    <row r="54" spans="1:4" ht="47.25">
      <c r="A54" s="199" t="s">
        <v>398</v>
      </c>
      <c r="B54" s="195" t="s">
        <v>397</v>
      </c>
      <c r="C54" s="84">
        <f>SUM(C55)</f>
        <v>232400</v>
      </c>
      <c r="D54" s="84"/>
    </row>
    <row r="55" spans="1:4" ht="51">
      <c r="A55" s="29" t="s">
        <v>286</v>
      </c>
      <c r="B55" s="27" t="s">
        <v>50</v>
      </c>
      <c r="C55" s="67">
        <v>232400</v>
      </c>
      <c r="D55" s="67"/>
    </row>
    <row r="56" spans="1:4" ht="78.75">
      <c r="A56" s="199" t="s">
        <v>399</v>
      </c>
      <c r="B56" s="195" t="s">
        <v>400</v>
      </c>
      <c r="C56" s="84"/>
      <c r="D56" s="84"/>
    </row>
    <row r="57" spans="1:4" ht="78.75">
      <c r="A57" s="29" t="s">
        <v>287</v>
      </c>
      <c r="B57" s="193" t="s">
        <v>401</v>
      </c>
      <c r="C57" s="67"/>
      <c r="D57" s="67"/>
    </row>
    <row r="58" spans="1:4" ht="25.5">
      <c r="A58" s="30" t="s">
        <v>402</v>
      </c>
      <c r="B58" s="152" t="s">
        <v>403</v>
      </c>
      <c r="C58" s="67">
        <f>SUM(C59)</f>
        <v>1460904.52</v>
      </c>
      <c r="D58" s="67">
        <f>SUM(D60)</f>
        <v>0</v>
      </c>
    </row>
    <row r="59" spans="1:4" ht="78.75">
      <c r="A59" s="30" t="s">
        <v>404</v>
      </c>
      <c r="B59" s="194" t="s">
        <v>405</v>
      </c>
      <c r="C59" s="67">
        <f>SUM(C60)</f>
        <v>1460904.52</v>
      </c>
      <c r="D59" s="67"/>
    </row>
    <row r="60" spans="1:4" ht="63.75">
      <c r="A60" s="30" t="s">
        <v>288</v>
      </c>
      <c r="B60" s="31" t="s">
        <v>24</v>
      </c>
      <c r="C60" s="67">
        <v>1460904.52</v>
      </c>
      <c r="D60" s="67"/>
    </row>
    <row r="61" spans="1:4" ht="42.75">
      <c r="A61" s="197" t="s">
        <v>485</v>
      </c>
      <c r="B61" s="235" t="s">
        <v>484</v>
      </c>
      <c r="C61" s="84">
        <v>52689.6</v>
      </c>
      <c r="D61" s="84"/>
    </row>
    <row r="62" spans="1:4" ht="38.25">
      <c r="A62" s="30" t="s">
        <v>479</v>
      </c>
      <c r="B62" s="31" t="s">
        <v>480</v>
      </c>
      <c r="C62" s="67">
        <v>52689.6</v>
      </c>
      <c r="D62" s="67"/>
    </row>
    <row r="63" spans="1:4" ht="28.5">
      <c r="A63" s="197" t="s">
        <v>486</v>
      </c>
      <c r="B63" s="236" t="s">
        <v>482</v>
      </c>
      <c r="C63" s="84">
        <v>20000</v>
      </c>
      <c r="D63" s="84"/>
    </row>
    <row r="64" spans="1:4" ht="25.5">
      <c r="A64" s="30" t="s">
        <v>481</v>
      </c>
      <c r="B64" s="31" t="s">
        <v>482</v>
      </c>
      <c r="C64" s="67">
        <v>20000</v>
      </c>
      <c r="D64" s="67"/>
    </row>
    <row r="65" spans="1:4" ht="12.75">
      <c r="A65" s="246" t="s">
        <v>25</v>
      </c>
      <c r="B65" s="246"/>
      <c r="C65" s="68">
        <f>C13+C41</f>
        <v>11982011.68</v>
      </c>
      <c r="D65" s="68">
        <f>SUM(D13+D41)</f>
        <v>-5.41</v>
      </c>
    </row>
  </sheetData>
  <sheetProtection/>
  <mergeCells count="10">
    <mergeCell ref="B1:D1"/>
    <mergeCell ref="A65:B65"/>
    <mergeCell ref="B6:C6"/>
    <mergeCell ref="A8:C8"/>
    <mergeCell ref="A9:C9"/>
    <mergeCell ref="A10:C10"/>
    <mergeCell ref="B2:D2"/>
    <mergeCell ref="B3:D3"/>
    <mergeCell ref="B4:D4"/>
    <mergeCell ref="B5:D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46">
      <selection activeCell="B11" sqref="B11"/>
    </sheetView>
  </sheetViews>
  <sheetFormatPr defaultColWidth="9.00390625" defaultRowHeight="12.75"/>
  <cols>
    <col min="1" max="1" width="26.125" style="0" customWidth="1"/>
    <col min="2" max="2" width="45.125" style="0" customWidth="1"/>
    <col min="3" max="3" width="15.625" style="0" customWidth="1"/>
    <col min="4" max="4" width="15.875" style="0" customWidth="1"/>
  </cols>
  <sheetData>
    <row r="1" spans="1:4" ht="12.75">
      <c r="A1" s="3"/>
      <c r="B1" s="247" t="s">
        <v>26</v>
      </c>
      <c r="C1" s="247"/>
      <c r="D1" s="247"/>
    </row>
    <row r="2" spans="1:4" ht="12.75">
      <c r="A2" s="3"/>
      <c r="B2" s="242" t="s">
        <v>80</v>
      </c>
      <c r="C2" s="242"/>
      <c r="D2" s="242"/>
    </row>
    <row r="3" spans="1:4" ht="12.75">
      <c r="A3" s="3"/>
      <c r="B3" s="242" t="s">
        <v>81</v>
      </c>
      <c r="C3" s="242"/>
      <c r="D3" s="242"/>
    </row>
    <row r="4" spans="1:4" ht="12.75">
      <c r="A4" s="3"/>
      <c r="B4" s="242" t="s">
        <v>407</v>
      </c>
      <c r="C4" s="242"/>
      <c r="D4" s="242"/>
    </row>
    <row r="5" spans="1:4" ht="12.75">
      <c r="A5" s="3"/>
      <c r="B5" s="242" t="s">
        <v>408</v>
      </c>
      <c r="C5" s="242"/>
      <c r="D5" s="242"/>
    </row>
    <row r="6" spans="1:3" ht="12.75">
      <c r="A6" s="3"/>
      <c r="B6" s="247" t="s">
        <v>11</v>
      </c>
      <c r="C6" s="247"/>
    </row>
    <row r="7" spans="1:3" ht="12.75">
      <c r="A7" s="3"/>
      <c r="B7" s="1"/>
      <c r="C7" s="1"/>
    </row>
    <row r="8" spans="1:3" ht="12.75">
      <c r="A8" s="248" t="s">
        <v>406</v>
      </c>
      <c r="B8" s="248"/>
      <c r="C8" s="248"/>
    </row>
    <row r="9" spans="1:3" ht="15.75" customHeight="1">
      <c r="A9" s="249" t="s">
        <v>436</v>
      </c>
      <c r="B9" s="249"/>
      <c r="C9" s="249"/>
    </row>
    <row r="10" spans="1:3" ht="12.75">
      <c r="A10" s="249" t="s">
        <v>437</v>
      </c>
      <c r="B10" s="249"/>
      <c r="C10" s="249"/>
    </row>
    <row r="12" spans="1:4" ht="24">
      <c r="A12" s="14" t="s">
        <v>12</v>
      </c>
      <c r="B12" s="15" t="s">
        <v>13</v>
      </c>
      <c r="C12" s="14" t="s">
        <v>302</v>
      </c>
      <c r="D12" s="55" t="s">
        <v>356</v>
      </c>
    </row>
    <row r="13" spans="1:4" ht="12.75">
      <c r="A13" s="16" t="s">
        <v>14</v>
      </c>
      <c r="B13" s="17" t="s">
        <v>34</v>
      </c>
      <c r="C13" s="64">
        <f>SUM(C14,C19,C22,C31,C39)</f>
        <v>1682027</v>
      </c>
      <c r="D13" s="64">
        <f>SUM(D14,D19,D22,D31,D39)</f>
        <v>1682000</v>
      </c>
    </row>
    <row r="14" spans="1:4" ht="12.75">
      <c r="A14" s="18" t="s">
        <v>30</v>
      </c>
      <c r="B14" s="19" t="s">
        <v>15</v>
      </c>
      <c r="C14" s="171">
        <f>SUM(C15)</f>
        <v>470000</v>
      </c>
      <c r="D14" s="171">
        <f>SUM(D15)</f>
        <v>470000</v>
      </c>
    </row>
    <row r="15" spans="1:4" ht="12.75">
      <c r="A15" s="99" t="s">
        <v>370</v>
      </c>
      <c r="B15" s="21" t="s">
        <v>16</v>
      </c>
      <c r="C15" s="172">
        <v>470000</v>
      </c>
      <c r="D15" s="172">
        <v>470000</v>
      </c>
    </row>
    <row r="16" spans="1:4" ht="21" customHeight="1">
      <c r="A16" s="99" t="s">
        <v>360</v>
      </c>
      <c r="B16" s="188" t="s">
        <v>361</v>
      </c>
      <c r="C16" s="172">
        <v>470000</v>
      </c>
      <c r="D16" s="172">
        <v>470000</v>
      </c>
    </row>
    <row r="17" spans="1:4" ht="17.25" customHeight="1">
      <c r="A17" s="99" t="s">
        <v>363</v>
      </c>
      <c r="B17" s="187" t="s">
        <v>362</v>
      </c>
      <c r="C17" s="172">
        <v>470000</v>
      </c>
      <c r="D17" s="172">
        <v>470000</v>
      </c>
    </row>
    <row r="18" spans="1:4" ht="63">
      <c r="A18" s="99" t="s">
        <v>244</v>
      </c>
      <c r="B18" s="187" t="s">
        <v>364</v>
      </c>
      <c r="C18" s="172"/>
      <c r="D18" s="172"/>
    </row>
    <row r="19" spans="1:4" ht="12.75">
      <c r="A19" s="18" t="s">
        <v>86</v>
      </c>
      <c r="B19" s="25" t="s">
        <v>85</v>
      </c>
      <c r="C19" s="173">
        <f>SUM(C20)</f>
        <v>2000</v>
      </c>
      <c r="D19" s="173">
        <f>SUM(D20)</f>
        <v>2000</v>
      </c>
    </row>
    <row r="20" spans="1:4" ht="51" customHeight="1">
      <c r="A20" s="99" t="s">
        <v>369</v>
      </c>
      <c r="B20" s="100" t="s">
        <v>84</v>
      </c>
      <c r="C20" s="172">
        <v>2000</v>
      </c>
      <c r="D20" s="172">
        <v>2000</v>
      </c>
    </row>
    <row r="21" spans="1:4" ht="12.75">
      <c r="A21" s="99" t="s">
        <v>365</v>
      </c>
      <c r="B21" s="24" t="s">
        <v>84</v>
      </c>
      <c r="C21" s="172">
        <v>2000</v>
      </c>
      <c r="D21" s="172">
        <v>2000</v>
      </c>
    </row>
    <row r="22" spans="1:4" ht="39" customHeight="1">
      <c r="A22" s="18" t="s">
        <v>31</v>
      </c>
      <c r="B22" s="19" t="s">
        <v>17</v>
      </c>
      <c r="C22" s="173">
        <f>C23+C25</f>
        <v>1185027</v>
      </c>
      <c r="D22" s="173">
        <f>D23+D25</f>
        <v>1185000</v>
      </c>
    </row>
    <row r="23" spans="1:4" ht="39" customHeight="1">
      <c r="A23" s="190" t="s">
        <v>368</v>
      </c>
      <c r="B23" s="21" t="s">
        <v>18</v>
      </c>
      <c r="C23" s="172">
        <f>C24</f>
        <v>80000</v>
      </c>
      <c r="D23" s="172">
        <f>D24</f>
        <v>80000</v>
      </c>
    </row>
    <row r="24" spans="1:4" ht="68.25" customHeight="1">
      <c r="A24" s="22" t="s">
        <v>19</v>
      </c>
      <c r="B24" s="23" t="s">
        <v>366</v>
      </c>
      <c r="C24" s="174">
        <v>80000</v>
      </c>
      <c r="D24" s="174">
        <v>80000</v>
      </c>
    </row>
    <row r="25" spans="1:4" ht="54" customHeight="1">
      <c r="A25" s="20" t="s">
        <v>20</v>
      </c>
      <c r="B25" s="21" t="s">
        <v>21</v>
      </c>
      <c r="C25" s="172">
        <f>SUM(C26+C28)</f>
        <v>1105027</v>
      </c>
      <c r="D25" s="172">
        <f>SUM(D26+D28)</f>
        <v>1105000</v>
      </c>
    </row>
    <row r="26" spans="1:4" ht="43.5" customHeight="1">
      <c r="A26" s="99" t="s">
        <v>371</v>
      </c>
      <c r="B26" s="189" t="s">
        <v>367</v>
      </c>
      <c r="C26" s="172">
        <v>601027</v>
      </c>
      <c r="D26" s="172">
        <v>601000</v>
      </c>
    </row>
    <row r="27" spans="1:4" ht="38.25">
      <c r="A27" s="22" t="s">
        <v>54</v>
      </c>
      <c r="B27" s="24" t="s">
        <v>55</v>
      </c>
      <c r="C27" s="174">
        <v>601027</v>
      </c>
      <c r="D27" s="174">
        <v>601000</v>
      </c>
    </row>
    <row r="28" spans="1:4" ht="39.75" customHeight="1">
      <c r="A28" s="99" t="s">
        <v>374</v>
      </c>
      <c r="B28" s="189" t="s">
        <v>373</v>
      </c>
      <c r="C28" s="172">
        <v>504000</v>
      </c>
      <c r="D28" s="172">
        <v>504000</v>
      </c>
    </row>
    <row r="29" spans="1:4" ht="33" customHeight="1">
      <c r="A29" s="22" t="s">
        <v>372</v>
      </c>
      <c r="B29" s="24" t="s">
        <v>56</v>
      </c>
      <c r="C29" s="67">
        <v>504000</v>
      </c>
      <c r="D29" s="67">
        <v>504000</v>
      </c>
    </row>
    <row r="30" spans="1:4" ht="76.5" customHeight="1">
      <c r="A30" s="22" t="s">
        <v>252</v>
      </c>
      <c r="B30" s="24" t="s">
        <v>56</v>
      </c>
      <c r="C30" s="67">
        <v>504000</v>
      </c>
      <c r="D30" s="67">
        <v>504000</v>
      </c>
    </row>
    <row r="31" spans="1:4" ht="37.5" customHeight="1">
      <c r="A31" s="18" t="s">
        <v>376</v>
      </c>
      <c r="B31" s="200" t="s">
        <v>375</v>
      </c>
      <c r="C31" s="65">
        <f>SUM(C33:C38)</f>
        <v>25000</v>
      </c>
      <c r="D31" s="65">
        <f>SUM(D33:D38)</f>
        <v>25000</v>
      </c>
    </row>
    <row r="32" spans="1:4" ht="61.5" customHeight="1">
      <c r="A32" s="18" t="s">
        <v>377</v>
      </c>
      <c r="B32" s="25" t="s">
        <v>378</v>
      </c>
      <c r="C32" s="65">
        <v>25000</v>
      </c>
      <c r="D32" s="65">
        <v>25000</v>
      </c>
    </row>
    <row r="33" spans="1:4" ht="80.25" customHeight="1">
      <c r="A33" s="99" t="s">
        <v>88</v>
      </c>
      <c r="B33" s="26" t="s">
        <v>89</v>
      </c>
      <c r="C33" s="66">
        <v>25000</v>
      </c>
      <c r="D33" s="66">
        <v>25000</v>
      </c>
    </row>
    <row r="34" spans="1:4" ht="38.25">
      <c r="A34" s="22" t="s">
        <v>379</v>
      </c>
      <c r="B34" s="38" t="s">
        <v>380</v>
      </c>
      <c r="C34" s="67"/>
      <c r="D34" s="67"/>
    </row>
    <row r="35" spans="1:4" ht="141.75">
      <c r="A35" s="22" t="s">
        <v>381</v>
      </c>
      <c r="B35" s="191" t="s">
        <v>382</v>
      </c>
      <c r="C35" s="67"/>
      <c r="D35" s="67"/>
    </row>
    <row r="36" spans="1:4" ht="110.25">
      <c r="A36" s="22" t="s">
        <v>209</v>
      </c>
      <c r="B36" s="191" t="s">
        <v>73</v>
      </c>
      <c r="C36" s="67"/>
      <c r="D36" s="67"/>
    </row>
    <row r="37" spans="1:4" ht="25.5">
      <c r="A37" s="36" t="s">
        <v>271</v>
      </c>
      <c r="B37" s="37" t="s">
        <v>264</v>
      </c>
      <c r="C37" s="67"/>
      <c r="D37" s="67"/>
    </row>
    <row r="38" spans="1:4" ht="63.75">
      <c r="A38" s="22" t="s">
        <v>283</v>
      </c>
      <c r="B38" s="27" t="s">
        <v>87</v>
      </c>
      <c r="C38" s="67"/>
      <c r="D38" s="67"/>
    </row>
    <row r="39" spans="1:4" ht="25.5">
      <c r="A39" s="22" t="s">
        <v>249</v>
      </c>
      <c r="B39" s="27" t="s">
        <v>250</v>
      </c>
      <c r="C39" s="67"/>
      <c r="D39" s="67"/>
    </row>
    <row r="40" spans="1:4" ht="12.75">
      <c r="A40" s="16" t="s">
        <v>32</v>
      </c>
      <c r="B40" s="28" t="s">
        <v>22</v>
      </c>
      <c r="C40" s="64">
        <f>SUM(C41+C50)</f>
        <v>6550173</v>
      </c>
      <c r="D40" s="64">
        <f>SUM(D41+D50)</f>
        <v>6560100</v>
      </c>
    </row>
    <row r="41" spans="1:4" ht="38.25">
      <c r="A41" s="196" t="s">
        <v>33</v>
      </c>
      <c r="B41" s="25" t="s">
        <v>23</v>
      </c>
      <c r="C41" s="84">
        <f>SUM(C42+C47)</f>
        <v>6310300</v>
      </c>
      <c r="D41" s="84">
        <f>SUM(D42+D47)</f>
        <v>6316600</v>
      </c>
    </row>
    <row r="42" spans="1:4" ht="25.5">
      <c r="A42" s="39" t="s">
        <v>383</v>
      </c>
      <c r="B42" s="100" t="s">
        <v>384</v>
      </c>
      <c r="C42" s="67">
        <f aca="true" t="shared" si="0" ref="C42:D44">SUM(C43)</f>
        <v>6310300</v>
      </c>
      <c r="D42" s="67">
        <f t="shared" si="0"/>
        <v>6316600</v>
      </c>
    </row>
    <row r="43" spans="1:4" ht="25.5">
      <c r="A43" s="39" t="s">
        <v>385</v>
      </c>
      <c r="B43" s="100" t="s">
        <v>386</v>
      </c>
      <c r="C43" s="67">
        <f t="shared" si="0"/>
        <v>6310300</v>
      </c>
      <c r="D43" s="67">
        <f t="shared" si="0"/>
        <v>6316600</v>
      </c>
    </row>
    <row r="44" spans="1:4" ht="25.5">
      <c r="A44" s="39" t="s">
        <v>284</v>
      </c>
      <c r="B44" s="24" t="s">
        <v>387</v>
      </c>
      <c r="C44" s="67">
        <f t="shared" si="0"/>
        <v>6310300</v>
      </c>
      <c r="D44" s="67">
        <f t="shared" si="0"/>
        <v>6316600</v>
      </c>
    </row>
    <row r="45" spans="1:4" ht="25.5">
      <c r="A45" s="39" t="s">
        <v>388</v>
      </c>
      <c r="B45" s="100" t="s">
        <v>389</v>
      </c>
      <c r="C45" s="67">
        <v>6310300</v>
      </c>
      <c r="D45" s="67">
        <f>SUM(D46)</f>
        <v>6316600</v>
      </c>
    </row>
    <row r="46" spans="1:4" ht="38.25">
      <c r="A46" s="39" t="s">
        <v>285</v>
      </c>
      <c r="B46" s="24" t="s">
        <v>390</v>
      </c>
      <c r="C46" s="67">
        <v>6310300</v>
      </c>
      <c r="D46" s="67">
        <v>6316600</v>
      </c>
    </row>
    <row r="47" spans="1:4" ht="49.5">
      <c r="A47" s="197" t="s">
        <v>392</v>
      </c>
      <c r="B47" s="198" t="s">
        <v>391</v>
      </c>
      <c r="C47" s="84">
        <f>SUM(C47)</f>
        <v>0</v>
      </c>
      <c r="D47" s="84">
        <f>SUM(D47)</f>
        <v>0</v>
      </c>
    </row>
    <row r="48" spans="1:4" ht="16.5">
      <c r="A48" s="30" t="s">
        <v>393</v>
      </c>
      <c r="B48" s="192" t="s">
        <v>394</v>
      </c>
      <c r="C48" s="67"/>
      <c r="D48" s="67"/>
    </row>
    <row r="49" spans="1:4" ht="16.5">
      <c r="A49" s="30" t="s">
        <v>289</v>
      </c>
      <c r="B49" s="192" t="s">
        <v>211</v>
      </c>
      <c r="C49" s="67"/>
      <c r="D49" s="67"/>
    </row>
    <row r="50" spans="1:4" ht="31.5">
      <c r="A50" s="199" t="s">
        <v>396</v>
      </c>
      <c r="B50" s="195" t="s">
        <v>395</v>
      </c>
      <c r="C50" s="84">
        <f>SUM(C51+C53)</f>
        <v>239873</v>
      </c>
      <c r="D50" s="84">
        <f>SUM(D51+D53)</f>
        <v>243500</v>
      </c>
    </row>
    <row r="51" spans="1:4" ht="63">
      <c r="A51" s="199" t="s">
        <v>398</v>
      </c>
      <c r="B51" s="195" t="s">
        <v>397</v>
      </c>
      <c r="C51" s="84">
        <f>SUM(C52)</f>
        <v>234700</v>
      </c>
      <c r="D51" s="84">
        <f>SUM(D52)</f>
        <v>243500</v>
      </c>
    </row>
    <row r="52" spans="1:4" ht="51">
      <c r="A52" s="29" t="s">
        <v>286</v>
      </c>
      <c r="B52" s="27" t="s">
        <v>50</v>
      </c>
      <c r="C52" s="67">
        <v>234700</v>
      </c>
      <c r="D52" s="67">
        <v>243500</v>
      </c>
    </row>
    <row r="53" spans="1:4" ht="94.5">
      <c r="A53" s="199" t="s">
        <v>399</v>
      </c>
      <c r="B53" s="195" t="s">
        <v>400</v>
      </c>
      <c r="C53" s="84">
        <v>5173</v>
      </c>
      <c r="D53" s="84"/>
    </row>
    <row r="54" spans="1:4" ht="94.5">
      <c r="A54" s="29" t="s">
        <v>287</v>
      </c>
      <c r="B54" s="193" t="s">
        <v>401</v>
      </c>
      <c r="C54" s="67">
        <v>5173</v>
      </c>
      <c r="D54" s="67"/>
    </row>
    <row r="55" spans="1:4" ht="12.75">
      <c r="A55" s="30" t="s">
        <v>402</v>
      </c>
      <c r="B55" s="152" t="s">
        <v>403</v>
      </c>
      <c r="C55" s="67"/>
      <c r="D55" s="67"/>
    </row>
    <row r="56" spans="1:4" ht="94.5">
      <c r="A56" s="30" t="s">
        <v>404</v>
      </c>
      <c r="B56" s="194" t="s">
        <v>405</v>
      </c>
      <c r="C56" s="67"/>
      <c r="D56" s="67"/>
    </row>
    <row r="57" spans="1:4" ht="76.5">
      <c r="A57" s="30" t="s">
        <v>288</v>
      </c>
      <c r="B57" s="31" t="s">
        <v>24</v>
      </c>
      <c r="C57" s="67"/>
      <c r="D57" s="67"/>
    </row>
    <row r="58" spans="1:4" ht="12.75">
      <c r="A58" s="246" t="s">
        <v>25</v>
      </c>
      <c r="B58" s="246"/>
      <c r="C58" s="68">
        <f>C13+C40</f>
        <v>8232200</v>
      </c>
      <c r="D58" s="68">
        <f>D13+D40</f>
        <v>8242100</v>
      </c>
    </row>
  </sheetData>
  <sheetProtection/>
  <mergeCells count="10">
    <mergeCell ref="A58:B58"/>
    <mergeCell ref="B6:C6"/>
    <mergeCell ref="A8:C8"/>
    <mergeCell ref="A9:C9"/>
    <mergeCell ref="B1:D1"/>
    <mergeCell ref="B2:D2"/>
    <mergeCell ref="B3:D3"/>
    <mergeCell ref="B4:D4"/>
    <mergeCell ref="B5:D5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D105"/>
  <sheetViews>
    <sheetView zoomScalePageLayoutView="0" workbookViewId="0" topLeftCell="A101">
      <selection activeCell="E31" sqref="E31"/>
    </sheetView>
  </sheetViews>
  <sheetFormatPr defaultColWidth="9.00390625" defaultRowHeight="12.75"/>
  <cols>
    <col min="1" max="1" width="47.125" style="0" customWidth="1"/>
    <col min="2" max="2" width="13.75390625" style="0" customWidth="1"/>
    <col min="3" max="3" width="6.75390625" style="0" customWidth="1"/>
    <col min="4" max="4" width="16.375" style="0" customWidth="1"/>
    <col min="5" max="5" width="15.875" style="0" customWidth="1"/>
    <col min="31" max="31" width="9.125" style="92" customWidth="1"/>
  </cols>
  <sheetData>
    <row r="2" spans="4:5" ht="12.75">
      <c r="D2" s="250" t="s">
        <v>38</v>
      </c>
      <c r="E2" s="250"/>
    </row>
    <row r="3" spans="1:5" ht="12.75">
      <c r="A3" s="250" t="s">
        <v>429</v>
      </c>
      <c r="B3" s="250"/>
      <c r="C3" s="250"/>
      <c r="D3" s="250"/>
      <c r="E3" s="245"/>
    </row>
    <row r="4" spans="1:5" ht="12.75">
      <c r="A4" s="245"/>
      <c r="B4" s="245"/>
      <c r="C4" s="245"/>
      <c r="D4" s="245"/>
      <c r="E4" s="245"/>
    </row>
    <row r="5" spans="1:5" ht="12.75" customHeight="1">
      <c r="A5" s="245"/>
      <c r="B5" s="245"/>
      <c r="C5" s="245"/>
      <c r="D5" s="245"/>
      <c r="E5" s="245"/>
    </row>
    <row r="6" spans="1:5" ht="0.75" customHeight="1">
      <c r="A6" s="245"/>
      <c r="B6" s="245"/>
      <c r="C6" s="245"/>
      <c r="D6" s="245"/>
      <c r="E6" s="245"/>
    </row>
    <row r="7" spans="1:5" ht="12.75" hidden="1">
      <c r="A7" s="245"/>
      <c r="B7" s="245"/>
      <c r="C7" s="245"/>
      <c r="D7" s="245"/>
      <c r="E7" s="245"/>
    </row>
    <row r="8" ht="12.75">
      <c r="B8" t="s">
        <v>427</v>
      </c>
    </row>
    <row r="9" ht="12.75">
      <c r="B9" t="s">
        <v>428</v>
      </c>
    </row>
    <row r="10" spans="1:4" ht="66.75" customHeight="1">
      <c r="A10" s="249" t="s">
        <v>431</v>
      </c>
      <c r="B10" s="249"/>
      <c r="C10" s="249"/>
      <c r="D10" s="249"/>
    </row>
    <row r="11" ht="12.75">
      <c r="A11" t="s">
        <v>508</v>
      </c>
    </row>
    <row r="13" ht="2.25" customHeight="1"/>
    <row r="14" spans="1:5" ht="36.75" customHeight="1">
      <c r="A14" s="42" t="s">
        <v>1</v>
      </c>
      <c r="B14" s="8" t="s">
        <v>35</v>
      </c>
      <c r="C14" s="8" t="s">
        <v>36</v>
      </c>
      <c r="D14" s="8" t="s">
        <v>352</v>
      </c>
      <c r="E14" s="8" t="s">
        <v>353</v>
      </c>
    </row>
    <row r="15" spans="1:5" ht="42.75" customHeight="1">
      <c r="A15" s="47" t="s">
        <v>195</v>
      </c>
      <c r="B15" s="53" t="s">
        <v>57</v>
      </c>
      <c r="C15" s="54"/>
      <c r="D15" s="65">
        <f>D16</f>
        <v>154000</v>
      </c>
      <c r="E15" s="65">
        <f>SUM(E19)</f>
        <v>0</v>
      </c>
    </row>
    <row r="16" spans="1:47" s="90" customFormat="1" ht="43.5" customHeight="1">
      <c r="A16" s="86" t="s">
        <v>95</v>
      </c>
      <c r="B16" s="87" t="s">
        <v>58</v>
      </c>
      <c r="C16" s="88"/>
      <c r="D16" s="89">
        <f>SUM(D17)</f>
        <v>154000</v>
      </c>
      <c r="E16" s="89">
        <f>SUM(E15)</f>
        <v>0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/>
      <c r="Q16"/>
      <c r="R16"/>
      <c r="S16"/>
      <c r="T16"/>
      <c r="U16"/>
      <c r="V16"/>
      <c r="W16"/>
      <c r="X16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7" ht="38.25">
      <c r="A17" s="81" t="s">
        <v>91</v>
      </c>
      <c r="B17" s="54" t="s">
        <v>59</v>
      </c>
      <c r="C17" s="48"/>
      <c r="D17" s="70">
        <f>D18</f>
        <v>154000</v>
      </c>
      <c r="E17" s="70"/>
      <c r="Y17" s="92"/>
      <c r="Z17" s="92"/>
      <c r="AA17" s="92"/>
      <c r="AB17" s="92"/>
      <c r="AC17" s="92"/>
      <c r="AD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7" ht="30.75" customHeight="1">
      <c r="A18" s="43" t="s">
        <v>96</v>
      </c>
      <c r="B18" s="56" t="s">
        <v>92</v>
      </c>
      <c r="C18" s="48"/>
      <c r="D18" s="70">
        <f>SUM(D19:D20)</f>
        <v>154000</v>
      </c>
      <c r="E18" s="70"/>
      <c r="I18">
        <v>0</v>
      </c>
      <c r="Y18" s="92"/>
      <c r="Z18" s="92"/>
      <c r="AA18" s="92"/>
      <c r="AB18" s="92"/>
      <c r="AC18" s="92"/>
      <c r="AD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</row>
    <row r="19" spans="1:47" ht="30.75" customHeight="1">
      <c r="A19" s="6" t="s">
        <v>39</v>
      </c>
      <c r="B19" s="56" t="s">
        <v>92</v>
      </c>
      <c r="C19" s="48">
        <v>200</v>
      </c>
      <c r="D19" s="70">
        <v>154000</v>
      </c>
      <c r="E19" s="70"/>
      <c r="Y19" s="92"/>
      <c r="Z19" s="92"/>
      <c r="AA19" s="92"/>
      <c r="AB19" s="92"/>
      <c r="AC19" s="92"/>
      <c r="AD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</row>
    <row r="20" spans="1:47" ht="60.75" customHeight="1">
      <c r="A20" s="170" t="s">
        <v>296</v>
      </c>
      <c r="B20" s="56" t="s">
        <v>432</v>
      </c>
      <c r="C20" s="48">
        <v>600</v>
      </c>
      <c r="D20" s="70"/>
      <c r="E20" s="70"/>
      <c r="P20" s="85"/>
      <c r="Q20" s="85"/>
      <c r="R20" s="85"/>
      <c r="S20" s="85"/>
      <c r="T20" s="85"/>
      <c r="U20" s="85"/>
      <c r="V20" s="85"/>
      <c r="W20" s="85"/>
      <c r="X20" s="85"/>
      <c r="Y20" s="92"/>
      <c r="Z20" s="92"/>
      <c r="AA20" s="92"/>
      <c r="AB20" s="92"/>
      <c r="AC20" s="92"/>
      <c r="AD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</row>
    <row r="21" spans="1:47" s="85" customFormat="1" ht="44.25" customHeight="1">
      <c r="A21" s="82" t="s">
        <v>93</v>
      </c>
      <c r="B21" s="54" t="s">
        <v>61</v>
      </c>
      <c r="C21" s="54"/>
      <c r="D21" s="84">
        <f>SUM(D22+D26+D32+D36+D40)</f>
        <v>2437027.43</v>
      </c>
      <c r="E21" s="84">
        <f>SUM(E22+E32++E36+E40+E26)</f>
        <v>-5.41</v>
      </c>
      <c r="P21"/>
      <c r="Q21"/>
      <c r="R21"/>
      <c r="S21"/>
      <c r="T21"/>
      <c r="U21"/>
      <c r="V21"/>
      <c r="W21"/>
      <c r="X21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</row>
    <row r="22" spans="1:47" ht="48.75" customHeight="1">
      <c r="A22" s="106" t="s">
        <v>94</v>
      </c>
      <c r="B22" s="107" t="s">
        <v>60</v>
      </c>
      <c r="C22" s="108"/>
      <c r="D22" s="109">
        <f>D23</f>
        <v>900000</v>
      </c>
      <c r="E22" s="109">
        <f>SUM(E25)</f>
        <v>0</v>
      </c>
      <c r="P22" s="104"/>
      <c r="Q22" s="104"/>
      <c r="R22" s="104"/>
      <c r="S22" s="104"/>
      <c r="T22" s="104"/>
      <c r="U22" s="104"/>
      <c r="V22" s="104"/>
      <c r="W22" s="104"/>
      <c r="X22" s="104"/>
      <c r="Y22" s="92"/>
      <c r="Z22" s="92"/>
      <c r="AA22" s="92"/>
      <c r="AB22" s="92"/>
      <c r="AC22" s="92"/>
      <c r="AD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</row>
    <row r="23" spans="1:47" s="104" customFormat="1" ht="33" customHeight="1">
      <c r="A23" s="102" t="s">
        <v>97</v>
      </c>
      <c r="B23" s="101" t="s">
        <v>98</v>
      </c>
      <c r="C23" s="101"/>
      <c r="D23" s="103">
        <f>SUM(D24)</f>
        <v>900000</v>
      </c>
      <c r="E23" s="103"/>
      <c r="P23" s="85"/>
      <c r="Q23" s="85"/>
      <c r="R23" s="85"/>
      <c r="S23" s="85"/>
      <c r="T23" s="85"/>
      <c r="U23" s="85"/>
      <c r="V23" s="85"/>
      <c r="W23" s="85"/>
      <c r="X23" s="85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</row>
    <row r="24" spans="1:47" s="85" customFormat="1" ht="20.25" customHeight="1">
      <c r="A24" s="102" t="s">
        <v>99</v>
      </c>
      <c r="B24" s="101" t="s">
        <v>100</v>
      </c>
      <c r="C24" s="48"/>
      <c r="D24" s="70">
        <f>SUM(D25)</f>
        <v>900000</v>
      </c>
      <c r="E24" s="70"/>
      <c r="P24"/>
      <c r="Q24"/>
      <c r="R24"/>
      <c r="S24"/>
      <c r="T24"/>
      <c r="U24"/>
      <c r="V24"/>
      <c r="W24"/>
      <c r="X24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</row>
    <row r="25" spans="1:47" ht="33" customHeight="1">
      <c r="A25" s="6" t="s">
        <v>39</v>
      </c>
      <c r="B25" s="101" t="s">
        <v>100</v>
      </c>
      <c r="C25" s="48">
        <v>200</v>
      </c>
      <c r="D25" s="70">
        <v>900000</v>
      </c>
      <c r="E25" s="70"/>
      <c r="P25" s="92"/>
      <c r="Q25" s="85"/>
      <c r="R25" s="85"/>
      <c r="S25" s="85"/>
      <c r="T25" s="85"/>
      <c r="U25" s="85"/>
      <c r="V25" s="85"/>
      <c r="W25" s="85"/>
      <c r="X25" s="92"/>
      <c r="Y25" s="92"/>
      <c r="Z25" s="92"/>
      <c r="AA25" s="92"/>
      <c r="AB25" s="92"/>
      <c r="AC25" s="92"/>
      <c r="AD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</row>
    <row r="26" spans="1:47" s="90" customFormat="1" ht="33.75" customHeight="1">
      <c r="A26" s="105" t="s">
        <v>496</v>
      </c>
      <c r="B26" s="87" t="s">
        <v>101</v>
      </c>
      <c r="C26" s="88"/>
      <c r="D26" s="89">
        <f>SUM(D27)</f>
        <v>409080.45</v>
      </c>
      <c r="E26" s="89">
        <f>SUM(E27:E30)</f>
        <v>1.81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85"/>
      <c r="Q26"/>
      <c r="R26"/>
      <c r="S26"/>
      <c r="T26"/>
      <c r="U26"/>
      <c r="V26"/>
      <c r="W26"/>
      <c r="X26" s="85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</row>
    <row r="27" spans="1:47" s="85" customFormat="1" ht="42.75" customHeight="1">
      <c r="A27" s="81" t="s">
        <v>206</v>
      </c>
      <c r="B27" s="54" t="s">
        <v>102</v>
      </c>
      <c r="C27" s="54"/>
      <c r="D27" s="84">
        <f>D28</f>
        <v>409080.45</v>
      </c>
      <c r="E27" s="84"/>
      <c r="P27"/>
      <c r="Q27"/>
      <c r="R27"/>
      <c r="S27"/>
      <c r="T27"/>
      <c r="U27"/>
      <c r="V27"/>
      <c r="W27"/>
      <c r="X27"/>
      <c r="Y27" s="92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</row>
    <row r="28" spans="1:47" ht="30.75" customHeight="1">
      <c r="A28" s="43" t="s">
        <v>207</v>
      </c>
      <c r="B28" s="42" t="s">
        <v>104</v>
      </c>
      <c r="C28" s="48"/>
      <c r="D28" s="70">
        <f>SUM(D29+D30)</f>
        <v>409080.45</v>
      </c>
      <c r="E28" s="70"/>
      <c r="Y28" s="238"/>
      <c r="Z28" s="92"/>
      <c r="AA28" s="92"/>
      <c r="AB28" s="92"/>
      <c r="AC28" s="92"/>
      <c r="AD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</row>
    <row r="29" spans="1:47" ht="30.75" customHeight="1">
      <c r="A29" s="6" t="s">
        <v>39</v>
      </c>
      <c r="B29" s="42" t="s">
        <v>104</v>
      </c>
      <c r="C29" s="48">
        <v>200</v>
      </c>
      <c r="D29" s="70">
        <v>399080.45</v>
      </c>
      <c r="E29" s="70">
        <v>1.81</v>
      </c>
      <c r="Y29" s="92"/>
      <c r="Z29" s="92"/>
      <c r="AA29" s="92"/>
      <c r="AB29" s="92"/>
      <c r="AC29" s="92"/>
      <c r="AD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</row>
    <row r="30" spans="1:47" ht="69" customHeight="1">
      <c r="A30" s="43" t="s">
        <v>337</v>
      </c>
      <c r="B30" s="42" t="s">
        <v>336</v>
      </c>
      <c r="C30" s="48"/>
      <c r="D30" s="70">
        <v>10000</v>
      </c>
      <c r="E30" s="70"/>
      <c r="P30" s="85"/>
      <c r="X30" s="85"/>
      <c r="Y30" s="92"/>
      <c r="Z30" s="92"/>
      <c r="AA30" s="92"/>
      <c r="AB30" s="92"/>
      <c r="AC30" s="92"/>
      <c r="AD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</row>
    <row r="31" spans="1:130" s="90" customFormat="1" ht="67.5" customHeight="1">
      <c r="A31" s="6" t="s">
        <v>39</v>
      </c>
      <c r="B31" s="42" t="s">
        <v>336</v>
      </c>
      <c r="C31" s="48">
        <v>200</v>
      </c>
      <c r="D31" s="70">
        <v>10000</v>
      </c>
      <c r="E31" s="70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/>
      <c r="Q31"/>
      <c r="R31"/>
      <c r="S31"/>
      <c r="T31"/>
      <c r="U31"/>
      <c r="V31"/>
      <c r="W31"/>
      <c r="X31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</row>
    <row r="32" spans="1:130" s="85" customFormat="1" ht="42.75" customHeight="1">
      <c r="A32" s="105" t="s">
        <v>219</v>
      </c>
      <c r="B32" s="87" t="s">
        <v>220</v>
      </c>
      <c r="C32" s="88"/>
      <c r="D32" s="89">
        <f>SUM(D33)</f>
        <v>163852.6</v>
      </c>
      <c r="E32" s="89">
        <f>SUM(E35)</f>
        <v>0</v>
      </c>
      <c r="P32"/>
      <c r="X32"/>
      <c r="Y32" s="92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</row>
    <row r="33" spans="1:130" ht="42" customHeight="1">
      <c r="A33" s="81" t="s">
        <v>222</v>
      </c>
      <c r="B33" s="54" t="s">
        <v>221</v>
      </c>
      <c r="C33" s="54"/>
      <c r="D33" s="84">
        <f>D34</f>
        <v>163852.6</v>
      </c>
      <c r="E33" s="84"/>
      <c r="P33" s="85"/>
      <c r="X33" s="85"/>
      <c r="Y33" s="238"/>
      <c r="Z33" s="92"/>
      <c r="AA33" s="92"/>
      <c r="AB33" s="92"/>
      <c r="AC33" s="92"/>
      <c r="AD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</row>
    <row r="34" spans="1:130" ht="27" customHeight="1">
      <c r="A34" s="43" t="s">
        <v>223</v>
      </c>
      <c r="B34" s="42" t="s">
        <v>224</v>
      </c>
      <c r="C34" s="48"/>
      <c r="D34" s="70">
        <f>D35</f>
        <v>163852.6</v>
      </c>
      <c r="E34" s="70"/>
      <c r="Y34" s="92"/>
      <c r="Z34" s="92"/>
      <c r="AA34" s="92"/>
      <c r="AB34" s="92"/>
      <c r="AC34" s="92"/>
      <c r="AD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</row>
    <row r="35" spans="1:130" s="90" customFormat="1" ht="42.75" customHeight="1">
      <c r="A35" s="40" t="s">
        <v>39</v>
      </c>
      <c r="B35" s="42" t="s">
        <v>224</v>
      </c>
      <c r="C35" s="48">
        <v>200</v>
      </c>
      <c r="D35" s="70">
        <v>163852.6</v>
      </c>
      <c r="E35" s="70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/>
      <c r="Q35"/>
      <c r="R35"/>
      <c r="S35"/>
      <c r="T35"/>
      <c r="U35"/>
      <c r="V35"/>
      <c r="W35"/>
      <c r="X35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</row>
    <row r="36" spans="1:130" s="85" customFormat="1" ht="42.75" customHeight="1">
      <c r="A36" s="105" t="s">
        <v>225</v>
      </c>
      <c r="B36" s="87" t="s">
        <v>228</v>
      </c>
      <c r="C36" s="88"/>
      <c r="D36" s="89">
        <f>SUM(D37)</f>
        <v>74448</v>
      </c>
      <c r="E36" s="89"/>
      <c r="P36"/>
      <c r="Q36"/>
      <c r="R36"/>
      <c r="S36"/>
      <c r="T36"/>
      <c r="U36"/>
      <c r="V36"/>
      <c r="W36"/>
      <c r="X36"/>
      <c r="Y36" s="92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</row>
    <row r="37" spans="1:47" ht="30.75" customHeight="1">
      <c r="A37" s="81" t="s">
        <v>226</v>
      </c>
      <c r="B37" s="54" t="s">
        <v>229</v>
      </c>
      <c r="C37" s="54"/>
      <c r="D37" s="84">
        <f>D38</f>
        <v>74448</v>
      </c>
      <c r="E37" s="84"/>
      <c r="Y37" s="238"/>
      <c r="Z37" s="92"/>
      <c r="AA37" s="92"/>
      <c r="AB37" s="92"/>
      <c r="AC37" s="92"/>
      <c r="AD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</row>
    <row r="38" spans="1:47" ht="38.25" customHeight="1">
      <c r="A38" s="43" t="s">
        <v>227</v>
      </c>
      <c r="B38" s="42" t="s">
        <v>230</v>
      </c>
      <c r="C38" s="48"/>
      <c r="D38" s="70">
        <f>D39</f>
        <v>74448</v>
      </c>
      <c r="E38" s="70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</row>
    <row r="39" spans="1:47" ht="32.25" customHeight="1">
      <c r="A39" s="63" t="s">
        <v>39</v>
      </c>
      <c r="B39" s="42" t="s">
        <v>230</v>
      </c>
      <c r="C39" s="48">
        <v>200</v>
      </c>
      <c r="D39" s="70">
        <v>74448</v>
      </c>
      <c r="E39" s="70"/>
      <c r="P39" s="92"/>
      <c r="Q39" s="85"/>
      <c r="R39" s="85"/>
      <c r="S39" s="85"/>
      <c r="T39" s="85"/>
      <c r="U39" s="85"/>
      <c r="V39" s="85"/>
      <c r="W39" s="85"/>
      <c r="X39" s="92"/>
      <c r="Y39" s="92"/>
      <c r="Z39" s="92"/>
      <c r="AA39" s="92"/>
      <c r="AB39" s="92"/>
      <c r="AC39" s="92"/>
      <c r="AD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</row>
    <row r="40" spans="1:47" ht="49.5" customHeight="1">
      <c r="A40" s="105" t="s">
        <v>492</v>
      </c>
      <c r="B40" s="87" t="s">
        <v>493</v>
      </c>
      <c r="C40" s="88"/>
      <c r="D40" s="89">
        <f>SUM(D41+D44)</f>
        <v>889646.38</v>
      </c>
      <c r="E40" s="89">
        <f>SUM(E43+E44)</f>
        <v>-7.22</v>
      </c>
      <c r="P40" s="85"/>
      <c r="X40" s="85"/>
      <c r="Y40" s="92"/>
      <c r="Z40" s="92"/>
      <c r="AA40" s="92"/>
      <c r="AB40" s="92"/>
      <c r="AC40" s="92"/>
      <c r="AD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</row>
    <row r="41" spans="1:47" ht="60.75" customHeight="1" thickBot="1">
      <c r="A41" s="81" t="s">
        <v>497</v>
      </c>
      <c r="B41" s="42" t="s">
        <v>498</v>
      </c>
      <c r="C41" s="48"/>
      <c r="D41" s="70">
        <f>SUM(D42)</f>
        <v>589646.38</v>
      </c>
      <c r="E41" s="70"/>
      <c r="Y41" s="92"/>
      <c r="Z41" s="92"/>
      <c r="AA41" s="92"/>
      <c r="AB41" s="92"/>
      <c r="AC41" s="92"/>
      <c r="AD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</row>
    <row r="42" spans="1:186" s="90" customFormat="1" ht="65.25" customHeight="1" thickBot="1">
      <c r="A42" s="169" t="s">
        <v>503</v>
      </c>
      <c r="B42" s="42" t="s">
        <v>491</v>
      </c>
      <c r="C42" s="48"/>
      <c r="D42" s="70">
        <f>SUM(D43)</f>
        <v>589646.38</v>
      </c>
      <c r="E42" s="70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/>
      <c r="Q42"/>
      <c r="R42"/>
      <c r="S42"/>
      <c r="T42"/>
      <c r="U42"/>
      <c r="V42"/>
      <c r="W42"/>
      <c r="X4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</row>
    <row r="43" spans="1:47" s="85" customFormat="1" ht="74.25" customHeight="1" thickBot="1">
      <c r="A43" s="169" t="s">
        <v>502</v>
      </c>
      <c r="B43" s="42" t="s">
        <v>491</v>
      </c>
      <c r="C43" s="48">
        <v>200</v>
      </c>
      <c r="D43" s="70">
        <v>589646.38</v>
      </c>
      <c r="E43" s="70">
        <v>-7.22</v>
      </c>
      <c r="P43"/>
      <c r="Q43"/>
      <c r="R43"/>
      <c r="S43"/>
      <c r="T43"/>
      <c r="U43"/>
      <c r="V43"/>
      <c r="W43"/>
      <c r="X43"/>
      <c r="Y43" s="92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</row>
    <row r="44" spans="1:47" s="85" customFormat="1" ht="42" customHeight="1" thickBot="1">
      <c r="A44" s="169" t="s">
        <v>500</v>
      </c>
      <c r="B44" s="42" t="s">
        <v>504</v>
      </c>
      <c r="C44" s="48"/>
      <c r="D44" s="70">
        <f>SUM(D45)</f>
        <v>300000</v>
      </c>
      <c r="E44" s="70"/>
      <c r="P44"/>
      <c r="Q44"/>
      <c r="R44"/>
      <c r="S44"/>
      <c r="T44"/>
      <c r="U44"/>
      <c r="V44"/>
      <c r="W44"/>
      <c r="X44"/>
      <c r="Y44" s="92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</row>
    <row r="45" spans="1:47" s="85" customFormat="1" ht="54.75" customHeight="1" thickBot="1">
      <c r="A45" s="169" t="s">
        <v>501</v>
      </c>
      <c r="B45" s="42" t="s">
        <v>504</v>
      </c>
      <c r="C45" s="48">
        <v>200</v>
      </c>
      <c r="D45" s="70">
        <v>300000</v>
      </c>
      <c r="E45" s="70"/>
      <c r="P45"/>
      <c r="Q45"/>
      <c r="R45"/>
      <c r="S45"/>
      <c r="T45"/>
      <c r="U45"/>
      <c r="V45"/>
      <c r="W45"/>
      <c r="X45"/>
      <c r="Y45" s="92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</row>
    <row r="46" spans="1:47" ht="66.75" customHeight="1">
      <c r="A46" s="157" t="s">
        <v>105</v>
      </c>
      <c r="B46" s="131" t="s">
        <v>62</v>
      </c>
      <c r="C46" s="108"/>
      <c r="D46" s="133">
        <f>SUM(D48)</f>
        <v>10000</v>
      </c>
      <c r="E46" s="133"/>
      <c r="Y46" s="238"/>
      <c r="Z46" s="92"/>
      <c r="AA46" s="92"/>
      <c r="AB46" s="92"/>
      <c r="AC46" s="92"/>
      <c r="AD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</row>
    <row r="47" spans="1:5" ht="33.75" customHeight="1">
      <c r="A47" s="83" t="s">
        <v>109</v>
      </c>
      <c r="B47" s="42" t="s">
        <v>107</v>
      </c>
      <c r="C47" s="48"/>
      <c r="D47" s="70">
        <f>SUM(D48)</f>
        <v>10000</v>
      </c>
      <c r="E47" s="70"/>
    </row>
    <row r="48" spans="1:5" ht="33" customHeight="1">
      <c r="A48" s="40" t="s">
        <v>39</v>
      </c>
      <c r="B48" s="42" t="s">
        <v>111</v>
      </c>
      <c r="C48" s="48">
        <v>200</v>
      </c>
      <c r="D48" s="70">
        <v>10000</v>
      </c>
      <c r="E48" s="70"/>
    </row>
    <row r="49" spans="1:5" ht="31.5" customHeight="1">
      <c r="A49" s="47" t="s">
        <v>112</v>
      </c>
      <c r="B49" s="53" t="s">
        <v>63</v>
      </c>
      <c r="C49" s="54"/>
      <c r="D49" s="65">
        <f>SUM(D50+D59)</f>
        <v>4324268.5</v>
      </c>
      <c r="E49" s="65"/>
    </row>
    <row r="50" spans="1:23" ht="49.5" customHeight="1">
      <c r="A50" s="86" t="s">
        <v>113</v>
      </c>
      <c r="B50" s="87" t="s">
        <v>64</v>
      </c>
      <c r="C50" s="88"/>
      <c r="D50" s="89">
        <f>SUM(D51)</f>
        <v>4290243.5</v>
      </c>
      <c r="E50" s="89">
        <f>SUM(E56+E58)</f>
        <v>0</v>
      </c>
      <c r="Q50" s="85"/>
      <c r="R50" s="85"/>
      <c r="S50" s="85"/>
      <c r="T50" s="85"/>
      <c r="U50" s="85"/>
      <c r="V50" s="85"/>
      <c r="W50" s="85"/>
    </row>
    <row r="51" spans="1:24" ht="49.5" customHeight="1">
      <c r="A51" s="81" t="s">
        <v>114</v>
      </c>
      <c r="B51" s="54" t="s">
        <v>65</v>
      </c>
      <c r="C51" s="54"/>
      <c r="D51" s="84">
        <f>SUM(D52+D53+D54+D56+D57+D58)</f>
        <v>4290243.5</v>
      </c>
      <c r="E51" s="84"/>
      <c r="P51" s="85"/>
      <c r="X51" s="85"/>
    </row>
    <row r="52" spans="1:23" ht="32.25" customHeight="1">
      <c r="A52" s="43" t="s">
        <v>115</v>
      </c>
      <c r="B52" s="42" t="s">
        <v>116</v>
      </c>
      <c r="C52" s="48">
        <v>100</v>
      </c>
      <c r="D52" s="70">
        <v>2995264.24</v>
      </c>
      <c r="E52" s="70"/>
      <c r="Q52" s="85"/>
      <c r="R52" s="85"/>
      <c r="S52" s="85"/>
      <c r="T52" s="85"/>
      <c r="U52" s="85"/>
      <c r="V52" s="85"/>
      <c r="W52" s="85"/>
    </row>
    <row r="53" spans="1:37" ht="63.75">
      <c r="A53" s="43" t="s">
        <v>119</v>
      </c>
      <c r="B53" s="42" t="s">
        <v>183</v>
      </c>
      <c r="C53" s="48">
        <v>100</v>
      </c>
      <c r="D53" s="70">
        <v>553684</v>
      </c>
      <c r="E53" s="70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F53" s="92"/>
      <c r="AG53" s="92"/>
      <c r="AH53" s="92"/>
      <c r="AI53" s="92"/>
      <c r="AJ53" s="92"/>
      <c r="AK53" s="92"/>
    </row>
    <row r="54" spans="1:37" ht="63.75">
      <c r="A54" s="43" t="s">
        <v>119</v>
      </c>
      <c r="B54" s="42" t="s">
        <v>213</v>
      </c>
      <c r="C54" s="48">
        <v>100</v>
      </c>
      <c r="D54" s="70">
        <v>29141.26</v>
      </c>
      <c r="E54" s="70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F54" s="92"/>
      <c r="AG54" s="92"/>
      <c r="AH54" s="92"/>
      <c r="AI54" s="92"/>
      <c r="AJ54" s="92"/>
      <c r="AK54" s="92"/>
    </row>
    <row r="55" spans="1:37" s="85" customFormat="1" ht="22.5" customHeight="1">
      <c r="A55" s="219" t="s">
        <v>433</v>
      </c>
      <c r="B55" s="42" t="s">
        <v>118</v>
      </c>
      <c r="C55" s="48"/>
      <c r="D55" s="70"/>
      <c r="E55" s="7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</row>
    <row r="56" spans="1:37" ht="25.5">
      <c r="A56" s="63" t="s">
        <v>39</v>
      </c>
      <c r="B56" s="42" t="s">
        <v>118</v>
      </c>
      <c r="C56" s="48">
        <v>200</v>
      </c>
      <c r="D56" s="70">
        <v>394123</v>
      </c>
      <c r="E56" s="70"/>
      <c r="P56" s="238"/>
      <c r="Q56" s="92"/>
      <c r="R56" s="92"/>
      <c r="S56" s="92"/>
      <c r="T56" s="92"/>
      <c r="U56" s="92"/>
      <c r="V56" s="92"/>
      <c r="W56" s="92"/>
      <c r="X56" s="92"/>
      <c r="Y56" s="238"/>
      <c r="Z56" s="92"/>
      <c r="AA56" s="92"/>
      <c r="AB56" s="92"/>
      <c r="AC56" s="92"/>
      <c r="AD56" s="92"/>
      <c r="AF56" s="92"/>
      <c r="AG56" s="92"/>
      <c r="AH56" s="92"/>
      <c r="AI56" s="92"/>
      <c r="AJ56" s="92"/>
      <c r="AK56" s="92"/>
    </row>
    <row r="57" spans="1:37" s="163" customFormat="1" ht="17.25" customHeight="1">
      <c r="A57" s="40" t="s">
        <v>215</v>
      </c>
      <c r="B57" s="42" t="s">
        <v>118</v>
      </c>
      <c r="C57" s="48">
        <v>800</v>
      </c>
      <c r="D57" s="70">
        <v>15000</v>
      </c>
      <c r="E57" s="70"/>
      <c r="F57" s="164"/>
      <c r="G57" s="164"/>
      <c r="H57" s="164"/>
      <c r="I57" s="164"/>
      <c r="J57" s="164"/>
      <c r="K57" s="164"/>
      <c r="L57" s="164"/>
      <c r="M57" s="164"/>
      <c r="N57" s="164"/>
      <c r="O57"/>
      <c r="P57" s="92"/>
      <c r="Q57" s="238"/>
      <c r="R57" s="238"/>
      <c r="S57" s="238"/>
      <c r="T57" s="238"/>
      <c r="U57" s="238"/>
      <c r="V57" s="238"/>
      <c r="W57" s="238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</row>
    <row r="58" spans="1:37" ht="25.5">
      <c r="A58" s="63" t="s">
        <v>39</v>
      </c>
      <c r="B58" s="42" t="s">
        <v>474</v>
      </c>
      <c r="C58" s="48">
        <v>200</v>
      </c>
      <c r="D58" s="70">
        <v>303031</v>
      </c>
      <c r="E58" s="70"/>
      <c r="P58" s="92"/>
      <c r="Q58" s="92"/>
      <c r="R58" s="92"/>
      <c r="S58" s="92"/>
      <c r="T58" s="92"/>
      <c r="U58" s="92"/>
      <c r="V58" s="92"/>
      <c r="W58" s="92"/>
      <c r="X58" s="238"/>
      <c r="Y58" s="92"/>
      <c r="Z58" s="92"/>
      <c r="AA58" s="92"/>
      <c r="AB58" s="92"/>
      <c r="AC58" s="92"/>
      <c r="AD58" s="92"/>
      <c r="AF58" s="92"/>
      <c r="AG58" s="92"/>
      <c r="AH58" s="92"/>
      <c r="AI58" s="92"/>
      <c r="AJ58" s="92"/>
      <c r="AK58" s="92"/>
    </row>
    <row r="59" spans="1:37" ht="76.5">
      <c r="A59" s="106" t="s">
        <v>124</v>
      </c>
      <c r="B59" s="110" t="s">
        <v>121</v>
      </c>
      <c r="C59" s="108"/>
      <c r="D59" s="109">
        <f>SUM(D60)</f>
        <v>34025</v>
      </c>
      <c r="E59" s="109">
        <f>SUM(E62)</f>
        <v>0</v>
      </c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F59" s="92"/>
      <c r="AG59" s="92"/>
      <c r="AH59" s="92"/>
      <c r="AI59" s="92"/>
      <c r="AJ59" s="92"/>
      <c r="AK59" s="92"/>
    </row>
    <row r="60" spans="1:37" s="90" customFormat="1" ht="38.25">
      <c r="A60" s="81" t="s">
        <v>123</v>
      </c>
      <c r="B60" s="54" t="s">
        <v>122</v>
      </c>
      <c r="C60" s="54"/>
      <c r="D60" s="84">
        <f>SUM(D61)</f>
        <v>34025</v>
      </c>
      <c r="E60" s="84"/>
      <c r="F60" s="92"/>
      <c r="G60" s="92"/>
      <c r="H60" s="92"/>
      <c r="I60" s="92"/>
      <c r="J60" s="92"/>
      <c r="K60" s="92"/>
      <c r="L60" s="92"/>
      <c r="M60" s="92"/>
      <c r="N60" s="92"/>
      <c r="O60" s="85"/>
      <c r="P60" s="238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</row>
    <row r="61" spans="1:37" s="85" customFormat="1" ht="25.5">
      <c r="A61" s="43" t="s">
        <v>125</v>
      </c>
      <c r="B61" s="42" t="s">
        <v>126</v>
      </c>
      <c r="C61" s="48"/>
      <c r="D61" s="70">
        <f>D62</f>
        <v>34025</v>
      </c>
      <c r="E61" s="70"/>
      <c r="O61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</row>
    <row r="62" spans="1:37" ht="25.5">
      <c r="A62" s="40" t="s">
        <v>39</v>
      </c>
      <c r="B62" s="42" t="s">
        <v>126</v>
      </c>
      <c r="C62" s="48">
        <v>200</v>
      </c>
      <c r="D62" s="70">
        <v>34025</v>
      </c>
      <c r="E62" s="70"/>
      <c r="P62" s="92"/>
      <c r="Q62" s="238"/>
      <c r="R62" s="238"/>
      <c r="S62" s="238"/>
      <c r="T62" s="238"/>
      <c r="U62" s="238"/>
      <c r="V62" s="238"/>
      <c r="W62" s="238"/>
      <c r="X62" s="92"/>
      <c r="Y62" s="238"/>
      <c r="Z62" s="92"/>
      <c r="AA62" s="92"/>
      <c r="AB62" s="92"/>
      <c r="AC62" s="92"/>
      <c r="AD62" s="92"/>
      <c r="AF62" s="92"/>
      <c r="AG62" s="92"/>
      <c r="AH62" s="92"/>
      <c r="AI62" s="92"/>
      <c r="AJ62" s="92"/>
      <c r="AK62" s="92"/>
    </row>
    <row r="63" spans="1:37" ht="51">
      <c r="A63" s="155" t="s">
        <v>127</v>
      </c>
      <c r="B63" s="131" t="s">
        <v>243</v>
      </c>
      <c r="C63" s="132"/>
      <c r="D63" s="139">
        <f>SUM(D64)</f>
        <v>150016</v>
      </c>
      <c r="E63" s="109">
        <f>SUM(E66)</f>
        <v>0</v>
      </c>
      <c r="P63" s="238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F63" s="92"/>
      <c r="AG63" s="92"/>
      <c r="AH63" s="92"/>
      <c r="AI63" s="92"/>
      <c r="AJ63" s="92"/>
      <c r="AK63" s="92"/>
    </row>
    <row r="64" spans="1:37" ht="38.25">
      <c r="A64" s="81" t="s">
        <v>128</v>
      </c>
      <c r="B64" s="42" t="s">
        <v>129</v>
      </c>
      <c r="C64" s="48"/>
      <c r="D64" s="70">
        <f>SUM(D65)</f>
        <v>150016</v>
      </c>
      <c r="E64" s="70"/>
      <c r="O64" s="92"/>
      <c r="P64" s="92"/>
      <c r="Q64" s="92"/>
      <c r="R64" s="92"/>
      <c r="S64" s="92"/>
      <c r="T64" s="92"/>
      <c r="U64" s="92"/>
      <c r="V64" s="92"/>
      <c r="W64" s="92"/>
      <c r="X64" s="238"/>
      <c r="Y64" s="92"/>
      <c r="Z64" s="92"/>
      <c r="AA64" s="92"/>
      <c r="AB64" s="92"/>
      <c r="AC64" s="92"/>
      <c r="AD64" s="92"/>
      <c r="AF64" s="92"/>
      <c r="AG64" s="92"/>
      <c r="AH64" s="92"/>
      <c r="AI64" s="92"/>
      <c r="AJ64" s="92"/>
      <c r="AK64" s="92"/>
    </row>
    <row r="65" spans="1:37" s="90" customFormat="1" ht="51" customHeight="1">
      <c r="A65" s="43" t="s">
        <v>130</v>
      </c>
      <c r="B65" s="56" t="s">
        <v>131</v>
      </c>
      <c r="C65" s="48"/>
      <c r="D65" s="70">
        <f>D66</f>
        <v>150016</v>
      </c>
      <c r="E65" s="70"/>
      <c r="F65" s="92"/>
      <c r="G65" s="92"/>
      <c r="H65" s="92"/>
      <c r="I65" s="92"/>
      <c r="J65" s="92"/>
      <c r="K65" s="92"/>
      <c r="L65" s="92"/>
      <c r="M65" s="92"/>
      <c r="N65" s="92"/>
      <c r="O65" s="85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</row>
    <row r="66" spans="1:37" s="85" customFormat="1" ht="40.5" customHeight="1">
      <c r="A66" s="40" t="s">
        <v>39</v>
      </c>
      <c r="B66" s="56" t="s">
        <v>131</v>
      </c>
      <c r="C66" s="48">
        <v>200</v>
      </c>
      <c r="D66" s="70">
        <v>150016</v>
      </c>
      <c r="E66" s="70"/>
      <c r="O66"/>
      <c r="P66" s="92"/>
      <c r="Q66" s="238"/>
      <c r="R66" s="238"/>
      <c r="S66" s="238"/>
      <c r="T66" s="238"/>
      <c r="U66" s="238"/>
      <c r="V66" s="238"/>
      <c r="W66" s="238"/>
      <c r="X66" s="92"/>
      <c r="Y66" s="92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</row>
    <row r="67" spans="1:37" ht="31.5" customHeight="1">
      <c r="A67" s="47" t="s">
        <v>133</v>
      </c>
      <c r="B67" s="53" t="s">
        <v>67</v>
      </c>
      <c r="C67" s="54"/>
      <c r="D67" s="65">
        <f>D68</f>
        <v>3610738.89</v>
      </c>
      <c r="E67" s="65"/>
      <c r="P67" s="92"/>
      <c r="Q67" s="92"/>
      <c r="R67" s="92"/>
      <c r="S67" s="92"/>
      <c r="T67" s="92"/>
      <c r="U67" s="92"/>
      <c r="V67" s="92"/>
      <c r="W67" s="92"/>
      <c r="X67" s="92"/>
      <c r="Y67" s="238"/>
      <c r="Z67" s="92"/>
      <c r="AA67" s="92"/>
      <c r="AB67" s="92"/>
      <c r="AC67" s="92"/>
      <c r="AD67" s="92"/>
      <c r="AF67" s="92"/>
      <c r="AG67" s="92"/>
      <c r="AH67" s="92"/>
      <c r="AI67" s="92"/>
      <c r="AJ67" s="92"/>
      <c r="AK67" s="92"/>
    </row>
    <row r="68" spans="1:37" ht="51">
      <c r="A68" s="86" t="s">
        <v>134</v>
      </c>
      <c r="B68" s="87" t="s">
        <v>68</v>
      </c>
      <c r="C68" s="88"/>
      <c r="D68" s="89">
        <f>SUM(D69+D79)</f>
        <v>3610738.89</v>
      </c>
      <c r="E68" s="89">
        <f>SUM(E71:E82)</f>
        <v>0</v>
      </c>
      <c r="O68" s="92"/>
      <c r="P68" s="238"/>
      <c r="Q68" s="92"/>
      <c r="R68" s="92"/>
      <c r="S68" s="92"/>
      <c r="T68" s="92"/>
      <c r="U68" s="92"/>
      <c r="V68" s="92"/>
      <c r="W68" s="92"/>
      <c r="X68" s="238"/>
      <c r="Y68" s="92"/>
      <c r="Z68" s="92"/>
      <c r="AA68" s="92"/>
      <c r="AB68" s="92"/>
      <c r="AC68" s="92"/>
      <c r="AD68" s="92"/>
      <c r="AF68" s="92"/>
      <c r="AG68" s="92"/>
      <c r="AH68" s="92"/>
      <c r="AI68" s="92"/>
      <c r="AJ68" s="92"/>
      <c r="AK68" s="92"/>
    </row>
    <row r="69" spans="1:37" s="90" customFormat="1" ht="38.25">
      <c r="A69" s="81" t="s">
        <v>135</v>
      </c>
      <c r="B69" s="54" t="s">
        <v>69</v>
      </c>
      <c r="C69" s="54"/>
      <c r="D69" s="84">
        <f>SUM(D75+D70+D77+D78)</f>
        <v>3610738.89</v>
      </c>
      <c r="E69" s="84"/>
      <c r="F69" s="92"/>
      <c r="G69" s="92"/>
      <c r="H69" s="92"/>
      <c r="I69" s="92"/>
      <c r="J69" s="92"/>
      <c r="K69" s="92"/>
      <c r="L69" s="92"/>
      <c r="M69" s="92"/>
      <c r="N69" s="92"/>
      <c r="O69" s="85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</row>
    <row r="70" spans="1:37" s="85" customFormat="1" ht="38.25">
      <c r="A70" s="43" t="s">
        <v>136</v>
      </c>
      <c r="B70" s="42" t="s">
        <v>132</v>
      </c>
      <c r="C70" s="48"/>
      <c r="D70" s="70">
        <f>SUM(D71+D72+D74+H65+D73)</f>
        <v>2805296.89</v>
      </c>
      <c r="E70" s="70"/>
      <c r="O70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</row>
    <row r="71" spans="1:37" ht="63.75">
      <c r="A71" s="5" t="s">
        <v>40</v>
      </c>
      <c r="B71" s="42" t="s">
        <v>132</v>
      </c>
      <c r="C71" s="48">
        <v>100</v>
      </c>
      <c r="D71" s="70">
        <v>2215031</v>
      </c>
      <c r="E71" s="70"/>
      <c r="P71" s="92"/>
      <c r="Q71" s="238"/>
      <c r="R71" s="238"/>
      <c r="S71" s="238"/>
      <c r="T71" s="238"/>
      <c r="U71" s="238"/>
      <c r="V71" s="238"/>
      <c r="W71" s="238"/>
      <c r="X71" s="92"/>
      <c r="Y71" s="238"/>
      <c r="Z71" s="92"/>
      <c r="AA71" s="92"/>
      <c r="AB71" s="92"/>
      <c r="AC71" s="92"/>
      <c r="AD71" s="92"/>
      <c r="AF71" s="92"/>
      <c r="AG71" s="92"/>
      <c r="AH71" s="92"/>
      <c r="AI71" s="92"/>
      <c r="AJ71" s="92"/>
      <c r="AK71" s="92"/>
    </row>
    <row r="72" spans="1:37" ht="37.5" customHeight="1">
      <c r="A72" s="63" t="s">
        <v>39</v>
      </c>
      <c r="B72" s="42" t="s">
        <v>132</v>
      </c>
      <c r="C72" s="48">
        <v>200</v>
      </c>
      <c r="D72" s="70">
        <v>320458.89</v>
      </c>
      <c r="E72" s="70"/>
      <c r="P72" s="239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F72" s="92"/>
      <c r="AG72" s="92"/>
      <c r="AH72" s="92"/>
      <c r="AI72" s="92"/>
      <c r="AJ72" s="92"/>
      <c r="AK72" s="92"/>
    </row>
    <row r="73" spans="1:37" ht="37.5" customHeight="1">
      <c r="A73" s="63" t="s">
        <v>505</v>
      </c>
      <c r="B73" s="42" t="s">
        <v>132</v>
      </c>
      <c r="C73" s="48">
        <v>400</v>
      </c>
      <c r="D73" s="70">
        <v>250000</v>
      </c>
      <c r="E73" s="70"/>
      <c r="P73" s="239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F73" s="92"/>
      <c r="AG73" s="92"/>
      <c r="AH73" s="92"/>
      <c r="AI73" s="92"/>
      <c r="AJ73" s="92"/>
      <c r="AK73" s="92"/>
    </row>
    <row r="74" spans="1:37" ht="23.25" customHeight="1">
      <c r="A74" s="40" t="s">
        <v>139</v>
      </c>
      <c r="B74" s="42" t="s">
        <v>132</v>
      </c>
      <c r="C74" s="48">
        <v>800</v>
      </c>
      <c r="D74" s="70">
        <v>19807</v>
      </c>
      <c r="E74" s="70"/>
      <c r="P74" s="92"/>
      <c r="Q74" s="92"/>
      <c r="R74" s="92"/>
      <c r="S74" s="92"/>
      <c r="T74" s="92"/>
      <c r="U74" s="92"/>
      <c r="V74" s="92"/>
      <c r="W74" s="92"/>
      <c r="X74" s="238"/>
      <c r="Y74" s="92"/>
      <c r="Z74" s="92"/>
      <c r="AA74" s="92"/>
      <c r="AB74" s="92"/>
      <c r="AC74" s="92"/>
      <c r="AD74" s="92"/>
      <c r="AF74" s="92"/>
      <c r="AG74" s="92"/>
      <c r="AH74" s="92"/>
      <c r="AI74" s="92"/>
      <c r="AJ74" s="92"/>
      <c r="AK74" s="92"/>
    </row>
    <row r="75" spans="1:37" ht="25.5">
      <c r="A75" s="43" t="s">
        <v>138</v>
      </c>
      <c r="B75" s="42" t="s">
        <v>137</v>
      </c>
      <c r="C75" s="48"/>
      <c r="D75" s="70">
        <f>SUM(D76)</f>
        <v>745442</v>
      </c>
      <c r="E75" s="70"/>
      <c r="O75" s="85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F75" s="92"/>
      <c r="AG75" s="92"/>
      <c r="AH75" s="92"/>
      <c r="AI75" s="92"/>
      <c r="AJ75" s="92"/>
      <c r="AK75" s="92"/>
    </row>
    <row r="76" spans="1:37" s="85" customFormat="1" ht="63.75">
      <c r="A76" s="5" t="s">
        <v>40</v>
      </c>
      <c r="B76" s="42" t="s">
        <v>137</v>
      </c>
      <c r="C76" s="48">
        <v>100</v>
      </c>
      <c r="D76" s="70">
        <v>745442</v>
      </c>
      <c r="E76" s="70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</row>
    <row r="77" spans="1:37" s="90" customFormat="1" ht="36.75" customHeight="1">
      <c r="A77" s="111" t="s">
        <v>140</v>
      </c>
      <c r="B77" s="101" t="s">
        <v>141</v>
      </c>
      <c r="C77" s="101">
        <v>800</v>
      </c>
      <c r="D77" s="103">
        <v>60000</v>
      </c>
      <c r="E77" s="103"/>
      <c r="F77" s="92"/>
      <c r="G77" s="92"/>
      <c r="H77" s="92"/>
      <c r="I77" s="92"/>
      <c r="J77" s="92"/>
      <c r="K77" s="92"/>
      <c r="L77" s="92"/>
      <c r="M77" s="92"/>
      <c r="N77" s="92"/>
      <c r="O77"/>
      <c r="P77" s="92"/>
      <c r="Q77" s="239"/>
      <c r="R77" s="239"/>
      <c r="S77" s="239"/>
      <c r="T77" s="239"/>
      <c r="U77" s="239"/>
      <c r="V77" s="239"/>
      <c r="W77" s="239"/>
      <c r="X77" s="92"/>
      <c r="Y77" s="238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</row>
    <row r="78" spans="1:37" ht="40.5" customHeight="1">
      <c r="A78" s="43" t="s">
        <v>142</v>
      </c>
      <c r="B78" s="56" t="s">
        <v>70</v>
      </c>
      <c r="C78" s="48"/>
      <c r="D78" s="70">
        <f>SUM(D80)</f>
        <v>0</v>
      </c>
      <c r="E78" s="70"/>
      <c r="P78" s="92"/>
      <c r="Q78" s="92"/>
      <c r="R78" s="92"/>
      <c r="S78" s="92"/>
      <c r="T78" s="92"/>
      <c r="U78" s="92"/>
      <c r="V78" s="92"/>
      <c r="W78" s="92"/>
      <c r="X78" s="239"/>
      <c r="Y78" s="92"/>
      <c r="Z78" s="92"/>
      <c r="AA78" s="92"/>
      <c r="AB78" s="92"/>
      <c r="AC78" s="92"/>
      <c r="AD78" s="92"/>
      <c r="AF78" s="92"/>
      <c r="AG78" s="92"/>
      <c r="AH78" s="92"/>
      <c r="AI78" s="92"/>
      <c r="AJ78" s="92"/>
      <c r="AK78" s="92"/>
    </row>
    <row r="79" spans="1:37" ht="27" customHeight="1">
      <c r="A79" s="40" t="s">
        <v>143</v>
      </c>
      <c r="B79" s="56" t="s">
        <v>71</v>
      </c>
      <c r="C79" s="48"/>
      <c r="D79" s="70"/>
      <c r="E79" s="70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F79" s="92"/>
      <c r="AG79" s="92"/>
      <c r="AH79" s="92"/>
      <c r="AI79" s="92"/>
      <c r="AJ79" s="92"/>
      <c r="AK79" s="92"/>
    </row>
    <row r="80" spans="1:37" ht="27" customHeight="1">
      <c r="A80" s="111" t="s">
        <v>145</v>
      </c>
      <c r="B80" s="42" t="s">
        <v>144</v>
      </c>
      <c r="C80" s="48"/>
      <c r="D80" s="70">
        <f>SUM(D81)</f>
        <v>0</v>
      </c>
      <c r="E80" s="70"/>
      <c r="O80" s="168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F80" s="92"/>
      <c r="AG80" s="92"/>
      <c r="AH80" s="92"/>
      <c r="AI80" s="92"/>
      <c r="AJ80" s="92"/>
      <c r="AK80" s="92"/>
    </row>
    <row r="81" spans="1:37" s="166" customFormat="1" ht="25.5">
      <c r="A81" s="40" t="s">
        <v>39</v>
      </c>
      <c r="B81" s="42" t="s">
        <v>144</v>
      </c>
      <c r="C81" s="48">
        <v>200</v>
      </c>
      <c r="D81" s="70"/>
      <c r="E81" s="70"/>
      <c r="F81" s="167"/>
      <c r="G81" s="167"/>
      <c r="H81" s="167"/>
      <c r="I81" s="168"/>
      <c r="J81" s="168"/>
      <c r="K81" s="168"/>
      <c r="L81" s="168"/>
      <c r="M81" s="168"/>
      <c r="N81" s="168"/>
      <c r="O81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</row>
    <row r="82" spans="1:37" ht="20.25" customHeight="1">
      <c r="A82" s="47" t="s">
        <v>232</v>
      </c>
      <c r="B82" s="53" t="s">
        <v>231</v>
      </c>
      <c r="C82" s="54"/>
      <c r="D82" s="65">
        <f>D83</f>
        <v>922603.92</v>
      </c>
      <c r="E82" s="65"/>
      <c r="F82" s="45"/>
      <c r="G82" s="45"/>
      <c r="H82" s="45"/>
      <c r="P82" s="92"/>
      <c r="Q82" s="92"/>
      <c r="R82" s="92"/>
      <c r="S82" s="92"/>
      <c r="T82" s="92"/>
      <c r="U82" s="92"/>
      <c r="V82" s="92"/>
      <c r="W82" s="92"/>
      <c r="X82" s="92"/>
      <c r="Y82" s="239"/>
      <c r="Z82" s="92"/>
      <c r="AA82" s="92"/>
      <c r="AB82" s="92"/>
      <c r="AC82" s="92"/>
      <c r="AD82" s="92"/>
      <c r="AF82" s="92"/>
      <c r="AG82" s="92"/>
      <c r="AH82" s="92"/>
      <c r="AI82" s="92"/>
      <c r="AJ82" s="92"/>
      <c r="AK82" s="92"/>
    </row>
    <row r="83" spans="1:37" ht="25.5" customHeight="1">
      <c r="A83" s="105" t="s">
        <v>233</v>
      </c>
      <c r="B83" s="87" t="s">
        <v>234</v>
      </c>
      <c r="C83" s="88"/>
      <c r="D83" s="89">
        <f>SUM(D84)</f>
        <v>922603.92</v>
      </c>
      <c r="E83" s="89">
        <f>SUM(E84:E85)</f>
        <v>0</v>
      </c>
      <c r="F83" s="45"/>
      <c r="G83" s="45"/>
      <c r="H83" s="45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F83" s="92"/>
      <c r="AG83" s="92"/>
      <c r="AH83" s="92"/>
      <c r="AI83" s="92"/>
      <c r="AJ83" s="92"/>
      <c r="AK83" s="92"/>
    </row>
    <row r="84" spans="1:37" ht="25.5">
      <c r="A84" s="43" t="s">
        <v>236</v>
      </c>
      <c r="B84" s="42" t="s">
        <v>235</v>
      </c>
      <c r="C84" s="48"/>
      <c r="D84" s="70">
        <f>SUM(D85)</f>
        <v>922603.92</v>
      </c>
      <c r="E84" s="70"/>
      <c r="F84" s="45"/>
      <c r="G84" s="45"/>
      <c r="H84" s="45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F84" s="92"/>
      <c r="AG84" s="92"/>
      <c r="AH84" s="92"/>
      <c r="AI84" s="92"/>
      <c r="AJ84" s="92"/>
      <c r="AK84" s="92"/>
    </row>
    <row r="85" spans="1:37" ht="37.5" customHeight="1">
      <c r="A85" s="63" t="s">
        <v>39</v>
      </c>
      <c r="B85" s="42" t="s">
        <v>235</v>
      </c>
      <c r="C85" s="48">
        <v>200</v>
      </c>
      <c r="D85" s="70">
        <v>922603.92</v>
      </c>
      <c r="E85" s="70"/>
      <c r="F85" s="45"/>
      <c r="G85" s="45"/>
      <c r="H85" s="45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F85" s="92"/>
      <c r="AG85" s="92"/>
      <c r="AH85" s="92"/>
      <c r="AI85" s="92"/>
      <c r="AJ85" s="92"/>
      <c r="AK85" s="92"/>
    </row>
    <row r="86" spans="1:37" ht="25.5" customHeight="1">
      <c r="A86" s="165" t="s">
        <v>146</v>
      </c>
      <c r="B86" s="129" t="s">
        <v>147</v>
      </c>
      <c r="C86" s="129"/>
      <c r="D86" s="160">
        <f>SUM(D87+D98)</f>
        <v>569490</v>
      </c>
      <c r="E86" s="160">
        <f>SUM(E99)</f>
        <v>0</v>
      </c>
      <c r="F86" s="45"/>
      <c r="G86" s="45"/>
      <c r="H86" s="45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F86" s="92"/>
      <c r="AG86" s="92"/>
      <c r="AH86" s="92"/>
      <c r="AI86" s="92"/>
      <c r="AJ86" s="92"/>
      <c r="AK86" s="92"/>
    </row>
    <row r="87" spans="1:37" ht="19.5" customHeight="1">
      <c r="A87" s="11" t="s">
        <v>149</v>
      </c>
      <c r="B87" s="8" t="s">
        <v>148</v>
      </c>
      <c r="C87" s="49"/>
      <c r="D87" s="71">
        <f>SUM(D88:D97)</f>
        <v>337090</v>
      </c>
      <c r="E87" s="71"/>
      <c r="F87" s="45"/>
      <c r="G87" s="45"/>
      <c r="H87" s="45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F87" s="92"/>
      <c r="AG87" s="92"/>
      <c r="AH87" s="92"/>
      <c r="AI87" s="92"/>
      <c r="AJ87" s="92"/>
      <c r="AK87" s="92"/>
    </row>
    <row r="88" spans="1:37" ht="79.5" customHeight="1">
      <c r="A88" s="11" t="s">
        <v>151</v>
      </c>
      <c r="B88" s="8" t="s">
        <v>150</v>
      </c>
      <c r="C88" s="49">
        <v>300</v>
      </c>
      <c r="D88" s="71">
        <v>242090</v>
      </c>
      <c r="E88" s="71"/>
      <c r="F88" s="45"/>
      <c r="G88" s="45"/>
      <c r="H88" s="45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F88" s="92"/>
      <c r="AG88" s="92"/>
      <c r="AH88" s="92"/>
      <c r="AI88" s="92"/>
      <c r="AJ88" s="92"/>
      <c r="AK88" s="92"/>
    </row>
    <row r="89" spans="1:37" ht="79.5" customHeight="1">
      <c r="A89" s="111" t="s">
        <v>253</v>
      </c>
      <c r="B89" s="8" t="s">
        <v>196</v>
      </c>
      <c r="C89" s="49"/>
      <c r="D89" s="71"/>
      <c r="E89" s="71"/>
      <c r="F89" s="45"/>
      <c r="G89" s="45"/>
      <c r="H89" s="45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F89" s="92"/>
      <c r="AG89" s="92"/>
      <c r="AH89" s="92"/>
      <c r="AI89" s="92"/>
      <c r="AJ89" s="92"/>
      <c r="AK89" s="92"/>
    </row>
    <row r="90" spans="1:37" ht="39" customHeight="1">
      <c r="A90" s="40" t="s">
        <v>39</v>
      </c>
      <c r="B90" s="8" t="s">
        <v>196</v>
      </c>
      <c r="C90" s="49">
        <v>200</v>
      </c>
      <c r="D90" s="71">
        <v>50000</v>
      </c>
      <c r="E90" s="71"/>
      <c r="F90" s="45"/>
      <c r="G90" s="45"/>
      <c r="H90" s="45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F90" s="92"/>
      <c r="AG90" s="92"/>
      <c r="AH90" s="92"/>
      <c r="AI90" s="92"/>
      <c r="AJ90" s="92"/>
      <c r="AK90" s="92"/>
    </row>
    <row r="91" spans="1:37" ht="65.25" customHeight="1">
      <c r="A91" s="111" t="s">
        <v>299</v>
      </c>
      <c r="B91" s="8" t="s">
        <v>153</v>
      </c>
      <c r="C91" s="49">
        <v>800</v>
      </c>
      <c r="D91" s="71"/>
      <c r="E91" s="71"/>
      <c r="F91" s="45"/>
      <c r="G91" s="45"/>
      <c r="H91" s="45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F91" s="92"/>
      <c r="AG91" s="92"/>
      <c r="AH91" s="92"/>
      <c r="AI91" s="92"/>
      <c r="AJ91" s="92"/>
      <c r="AK91" s="92"/>
    </row>
    <row r="92" spans="1:37" ht="42.75" customHeight="1">
      <c r="A92" s="220" t="s">
        <v>248</v>
      </c>
      <c r="B92" s="8" t="s">
        <v>245</v>
      </c>
      <c r="C92" s="49">
        <v>200</v>
      </c>
      <c r="D92" s="71">
        <v>2000</v>
      </c>
      <c r="E92" s="71"/>
      <c r="F92" s="45"/>
      <c r="G92" s="45"/>
      <c r="H92" s="45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F92" s="92"/>
      <c r="AG92" s="92"/>
      <c r="AH92" s="92"/>
      <c r="AI92" s="92"/>
      <c r="AJ92" s="92"/>
      <c r="AK92" s="92"/>
    </row>
    <row r="93" spans="1:37" ht="15.75" customHeight="1">
      <c r="A93" s="154" t="s">
        <v>246</v>
      </c>
      <c r="B93" s="8" t="s">
        <v>245</v>
      </c>
      <c r="C93" s="49">
        <v>800</v>
      </c>
      <c r="D93" s="71">
        <v>1000</v>
      </c>
      <c r="E93" s="71"/>
      <c r="F93" s="45"/>
      <c r="G93" s="45"/>
      <c r="H93" s="45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F93" s="92"/>
      <c r="AG93" s="92"/>
      <c r="AH93" s="92"/>
      <c r="AI93" s="92"/>
      <c r="AJ93" s="92"/>
      <c r="AK93" s="92"/>
    </row>
    <row r="94" spans="1:37" ht="65.25" customHeight="1">
      <c r="A94" s="111" t="s">
        <v>261</v>
      </c>
      <c r="B94" s="8" t="s">
        <v>258</v>
      </c>
      <c r="C94" s="49"/>
      <c r="D94" s="71">
        <v>5000</v>
      </c>
      <c r="E94" s="71"/>
      <c r="F94" s="45"/>
      <c r="G94" s="45"/>
      <c r="H94" s="45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F94" s="92"/>
      <c r="AG94" s="92"/>
      <c r="AH94" s="92"/>
      <c r="AI94" s="92"/>
      <c r="AJ94" s="92"/>
      <c r="AK94" s="92"/>
    </row>
    <row r="95" spans="1:37" ht="89.25">
      <c r="A95" s="111" t="s">
        <v>294</v>
      </c>
      <c r="B95" s="8" t="s">
        <v>259</v>
      </c>
      <c r="C95" s="49"/>
      <c r="D95" s="71"/>
      <c r="E95" s="71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F95" s="92"/>
      <c r="AG95" s="92"/>
      <c r="AH95" s="92"/>
      <c r="AI95" s="92"/>
      <c r="AJ95" s="92"/>
      <c r="AK95" s="92"/>
    </row>
    <row r="96" spans="1:37" ht="102">
      <c r="A96" s="111" t="s">
        <v>262</v>
      </c>
      <c r="B96" s="8" t="s">
        <v>260</v>
      </c>
      <c r="C96" s="49"/>
      <c r="D96" s="71">
        <v>37000</v>
      </c>
      <c r="E96" s="71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F96" s="92"/>
      <c r="AG96" s="92"/>
      <c r="AH96" s="92"/>
      <c r="AI96" s="92"/>
      <c r="AJ96" s="92"/>
      <c r="AK96" s="92"/>
    </row>
    <row r="97" spans="1:37" ht="63.75">
      <c r="A97" s="111" t="s">
        <v>212</v>
      </c>
      <c r="B97" s="8" t="s">
        <v>154</v>
      </c>
      <c r="C97" s="49"/>
      <c r="D97" s="71"/>
      <c r="E97" s="71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F97" s="92"/>
      <c r="AG97" s="92"/>
      <c r="AH97" s="92"/>
      <c r="AI97" s="92"/>
      <c r="AJ97" s="92"/>
      <c r="AK97" s="92"/>
    </row>
    <row r="98" spans="1:37" ht="38.25">
      <c r="A98" s="111" t="s">
        <v>156</v>
      </c>
      <c r="B98" s="8" t="s">
        <v>157</v>
      </c>
      <c r="C98" s="49"/>
      <c r="D98" s="71">
        <f>SUM(D99)</f>
        <v>232400</v>
      </c>
      <c r="E98" s="71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F98" s="92"/>
      <c r="AG98" s="92"/>
      <c r="AH98" s="92"/>
      <c r="AI98" s="92"/>
      <c r="AJ98" s="92"/>
      <c r="AK98" s="92"/>
    </row>
    <row r="99" spans="1:37" ht="12.75">
      <c r="A99" s="11" t="s">
        <v>149</v>
      </c>
      <c r="B99" s="8" t="s">
        <v>158</v>
      </c>
      <c r="C99" s="49"/>
      <c r="D99" s="71">
        <f>SUM(D100+D103)</f>
        <v>232400</v>
      </c>
      <c r="E99" s="71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F99" s="92"/>
      <c r="AG99" s="92"/>
      <c r="AH99" s="92"/>
      <c r="AI99" s="92"/>
      <c r="AJ99" s="92"/>
      <c r="AK99" s="92"/>
    </row>
    <row r="100" spans="1:37" ht="76.5">
      <c r="A100" s="44" t="s">
        <v>160</v>
      </c>
      <c r="B100" s="8" t="s">
        <v>159</v>
      </c>
      <c r="C100" s="49"/>
      <c r="D100" s="71">
        <f>SUM(D101:D102)</f>
        <v>232400</v>
      </c>
      <c r="E100" s="71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F100" s="92"/>
      <c r="AG100" s="92"/>
      <c r="AH100" s="92"/>
      <c r="AI100" s="92"/>
      <c r="AJ100" s="92"/>
      <c r="AK100" s="92"/>
    </row>
    <row r="101" spans="1:37" ht="63.75">
      <c r="A101" s="5" t="s">
        <v>40</v>
      </c>
      <c r="B101" s="8" t="s">
        <v>159</v>
      </c>
      <c r="C101" s="49">
        <v>100</v>
      </c>
      <c r="D101" s="71">
        <v>229152</v>
      </c>
      <c r="E101" s="71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F101" s="92"/>
      <c r="AG101" s="92"/>
      <c r="AH101" s="92"/>
      <c r="AI101" s="92"/>
      <c r="AJ101" s="92"/>
      <c r="AK101" s="92"/>
    </row>
    <row r="102" spans="1:5" ht="25.5">
      <c r="A102" s="63" t="s">
        <v>39</v>
      </c>
      <c r="B102" s="8" t="s">
        <v>159</v>
      </c>
      <c r="C102" s="49">
        <v>200</v>
      </c>
      <c r="D102" s="71">
        <v>3248</v>
      </c>
      <c r="E102" s="71"/>
    </row>
    <row r="103" spans="1:5" ht="25.5">
      <c r="A103" s="40" t="s">
        <v>39</v>
      </c>
      <c r="B103" s="8" t="s">
        <v>268</v>
      </c>
      <c r="C103" s="49">
        <v>200</v>
      </c>
      <c r="D103" s="71"/>
      <c r="E103" s="71"/>
    </row>
    <row r="104" spans="1:5" ht="12.75">
      <c r="A104" s="52" t="s">
        <v>37</v>
      </c>
      <c r="B104" s="50"/>
      <c r="C104" s="51"/>
      <c r="D104" s="72">
        <f>SUM(D86+D67+D63+D49+D21+D15+D97+D82+D46)</f>
        <v>12178144.74</v>
      </c>
      <c r="E104" s="72">
        <f>SUM(E16+E22+E26+E32+E36+E46+E50+E59+E63+E68+E83+E86+E40)</f>
        <v>-5.41</v>
      </c>
    </row>
    <row r="105" spans="1:5" ht="12.75">
      <c r="A105" s="73" t="s">
        <v>3</v>
      </c>
      <c r="B105" s="12"/>
      <c r="C105" s="12"/>
      <c r="D105" s="53" t="s">
        <v>72</v>
      </c>
      <c r="E105" s="53" t="s">
        <v>72</v>
      </c>
    </row>
  </sheetData>
  <sheetProtection/>
  <mergeCells count="3">
    <mergeCell ref="A10:D10"/>
    <mergeCell ref="A3:E7"/>
    <mergeCell ref="D2:E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25">
      <selection activeCell="I84" sqref="I84"/>
    </sheetView>
  </sheetViews>
  <sheetFormatPr defaultColWidth="9.00390625" defaultRowHeight="12.75"/>
  <cols>
    <col min="1" max="1" width="46.625" style="0" customWidth="1"/>
    <col min="2" max="2" width="13.75390625" style="0" customWidth="1"/>
    <col min="4" max="4" width="16.625" style="0" customWidth="1"/>
    <col min="5" max="5" width="17.75390625" style="0" customWidth="1"/>
  </cols>
  <sheetData>
    <row r="1" spans="1:5" ht="12.75">
      <c r="A1" s="242" t="s">
        <v>42</v>
      </c>
      <c r="B1" s="242"/>
      <c r="C1" s="242"/>
      <c r="D1" s="242"/>
      <c r="E1" s="242"/>
    </row>
    <row r="2" spans="1:5" ht="12.75">
      <c r="A2" s="242" t="s">
        <v>409</v>
      </c>
      <c r="B2" s="242"/>
      <c r="C2" s="242"/>
      <c r="D2" s="242"/>
      <c r="E2" s="242"/>
    </row>
    <row r="3" spans="1:5" ht="12.75">
      <c r="A3" s="242" t="s">
        <v>81</v>
      </c>
      <c r="B3" s="242"/>
      <c r="C3" s="242"/>
      <c r="D3" s="242"/>
      <c r="E3" s="242"/>
    </row>
    <row r="4" spans="1:5" ht="12.75">
      <c r="A4" s="242" t="s">
        <v>427</v>
      </c>
      <c r="B4" s="242"/>
      <c r="C4" s="242"/>
      <c r="D4" s="242"/>
      <c r="E4" s="242"/>
    </row>
    <row r="5" spans="1:5" ht="12.75">
      <c r="A5" s="242" t="s">
        <v>428</v>
      </c>
      <c r="B5" s="242"/>
      <c r="C5" s="242"/>
      <c r="D5" s="242"/>
      <c r="E5" s="242"/>
    </row>
    <row r="8" spans="1:5" ht="52.5" customHeight="1">
      <c r="A8" s="249" t="s">
        <v>434</v>
      </c>
      <c r="B8" s="249"/>
      <c r="C8" s="249"/>
      <c r="D8" s="249"/>
      <c r="E8" s="249"/>
    </row>
    <row r="12" spans="1:5" ht="38.25">
      <c r="A12" s="42" t="s">
        <v>1</v>
      </c>
      <c r="B12" s="8" t="s">
        <v>35</v>
      </c>
      <c r="C12" s="8" t="s">
        <v>36</v>
      </c>
      <c r="D12" s="8" t="s">
        <v>298</v>
      </c>
      <c r="E12" s="8" t="s">
        <v>354</v>
      </c>
    </row>
    <row r="13" spans="1:5" ht="39" customHeight="1">
      <c r="A13" s="47" t="s">
        <v>90</v>
      </c>
      <c r="B13" s="53" t="s">
        <v>57</v>
      </c>
      <c r="C13" s="54"/>
      <c r="D13" s="65">
        <f>D14</f>
        <v>114000</v>
      </c>
      <c r="E13" s="65">
        <f>E14</f>
        <v>114000</v>
      </c>
    </row>
    <row r="14" spans="1:5" ht="38.25" customHeight="1">
      <c r="A14" s="86" t="s">
        <v>95</v>
      </c>
      <c r="B14" s="87" t="s">
        <v>58</v>
      </c>
      <c r="C14" s="88"/>
      <c r="D14" s="89">
        <f>SUM(D15)</f>
        <v>114000</v>
      </c>
      <c r="E14" s="89">
        <f>SUM(E15)</f>
        <v>114000</v>
      </c>
    </row>
    <row r="15" spans="1:5" ht="39.75" customHeight="1">
      <c r="A15" s="81" t="s">
        <v>91</v>
      </c>
      <c r="B15" s="54" t="s">
        <v>59</v>
      </c>
      <c r="C15" s="48"/>
      <c r="D15" s="70">
        <f>D16</f>
        <v>114000</v>
      </c>
      <c r="E15" s="70">
        <f>E16</f>
        <v>114000</v>
      </c>
    </row>
    <row r="16" spans="1:5" ht="29.25" customHeight="1">
      <c r="A16" s="43" t="s">
        <v>96</v>
      </c>
      <c r="B16" s="56" t="s">
        <v>92</v>
      </c>
      <c r="C16" s="48"/>
      <c r="D16" s="70">
        <f>D17</f>
        <v>114000</v>
      </c>
      <c r="E16" s="70">
        <f>E17</f>
        <v>114000</v>
      </c>
    </row>
    <row r="17" spans="1:5" ht="28.5" customHeight="1">
      <c r="A17" s="6" t="s">
        <v>39</v>
      </c>
      <c r="B17" s="46"/>
      <c r="C17" s="48">
        <v>200</v>
      </c>
      <c r="D17" s="70">
        <v>114000</v>
      </c>
      <c r="E17" s="70">
        <v>114000</v>
      </c>
    </row>
    <row r="18" spans="1:5" ht="46.5" customHeight="1">
      <c r="A18" s="82" t="s">
        <v>93</v>
      </c>
      <c r="B18" s="54" t="s">
        <v>61</v>
      </c>
      <c r="C18" s="54"/>
      <c r="D18" s="84">
        <f>SUM(D19+D23+D27+D31)</f>
        <v>1081088.6</v>
      </c>
      <c r="E18" s="84">
        <f>SUM(E19+E23+E27+E31)</f>
        <v>1082261.1099999999</v>
      </c>
    </row>
    <row r="19" spans="1:5" ht="55.5" customHeight="1">
      <c r="A19" s="106" t="s">
        <v>94</v>
      </c>
      <c r="B19" s="107" t="s">
        <v>60</v>
      </c>
      <c r="C19" s="108"/>
      <c r="D19" s="109">
        <f>D20</f>
        <v>900000</v>
      </c>
      <c r="E19" s="109">
        <f>E20</f>
        <v>900000</v>
      </c>
    </row>
    <row r="20" spans="1:5" ht="27.75" customHeight="1">
      <c r="A20" s="102" t="s">
        <v>97</v>
      </c>
      <c r="B20" s="101" t="s">
        <v>98</v>
      </c>
      <c r="C20" s="101"/>
      <c r="D20" s="103">
        <f>SUM(D21)</f>
        <v>900000</v>
      </c>
      <c r="E20" s="103">
        <f>SUM(E21)</f>
        <v>900000</v>
      </c>
    </row>
    <row r="21" spans="1:5" ht="31.5" customHeight="1">
      <c r="A21" s="102" t="s">
        <v>99</v>
      </c>
      <c r="B21" s="101" t="s">
        <v>100</v>
      </c>
      <c r="C21" s="48"/>
      <c r="D21" s="70">
        <f>SUM(D22)</f>
        <v>900000</v>
      </c>
      <c r="E21" s="70">
        <f>SUM(E22)</f>
        <v>900000</v>
      </c>
    </row>
    <row r="22" spans="1:5" ht="31.5" customHeight="1">
      <c r="A22" s="6" t="s">
        <v>39</v>
      </c>
      <c r="B22" s="101"/>
      <c r="C22" s="48">
        <v>200</v>
      </c>
      <c r="D22" s="70">
        <v>900000</v>
      </c>
      <c r="E22" s="70">
        <v>900000</v>
      </c>
    </row>
    <row r="23" spans="1:5" ht="83.25" customHeight="1">
      <c r="A23" s="105" t="s">
        <v>208</v>
      </c>
      <c r="B23" s="87" t="s">
        <v>101</v>
      </c>
      <c r="C23" s="88"/>
      <c r="D23" s="89">
        <f>SUM(D24)</f>
        <v>181088.6</v>
      </c>
      <c r="E23" s="89">
        <f>SUM(E24)</f>
        <v>182261.11</v>
      </c>
    </row>
    <row r="24" spans="1:5" ht="48" customHeight="1">
      <c r="A24" s="81" t="s">
        <v>206</v>
      </c>
      <c r="B24" s="54" t="s">
        <v>102</v>
      </c>
      <c r="C24" s="54"/>
      <c r="D24" s="84">
        <f>D25</f>
        <v>181088.6</v>
      </c>
      <c r="E24" s="84">
        <f>E25</f>
        <v>182261.11</v>
      </c>
    </row>
    <row r="25" spans="1:5" ht="24.75" customHeight="1">
      <c r="A25" s="43" t="s">
        <v>103</v>
      </c>
      <c r="B25" s="42" t="s">
        <v>104</v>
      </c>
      <c r="C25" s="48"/>
      <c r="D25" s="70">
        <f>SUM(D26)</f>
        <v>181088.6</v>
      </c>
      <c r="E25" s="70">
        <f>E26</f>
        <v>182261.11</v>
      </c>
    </row>
    <row r="26" spans="1:5" ht="44.25" customHeight="1">
      <c r="A26" s="40" t="s">
        <v>39</v>
      </c>
      <c r="B26" s="46"/>
      <c r="C26" s="48">
        <v>200</v>
      </c>
      <c r="D26" s="70">
        <v>181088.6</v>
      </c>
      <c r="E26" s="70">
        <v>182261.11</v>
      </c>
    </row>
    <row r="27" spans="1:14" s="90" customFormat="1" ht="67.5" customHeight="1">
      <c r="A27" s="105" t="s">
        <v>219</v>
      </c>
      <c r="B27" s="87" t="s">
        <v>220</v>
      </c>
      <c r="C27" s="88"/>
      <c r="D27" s="89">
        <f>SUM(D28)</f>
        <v>0</v>
      </c>
      <c r="E27" s="89">
        <f>SUM(E28)</f>
        <v>0</v>
      </c>
      <c r="F27" s="92"/>
      <c r="G27" s="92"/>
      <c r="H27" s="92"/>
      <c r="I27" s="92"/>
      <c r="J27" s="92"/>
      <c r="K27" s="92"/>
      <c r="L27" s="92"/>
      <c r="M27" s="92"/>
      <c r="N27" s="92"/>
    </row>
    <row r="28" spans="1:5" s="85" customFormat="1" ht="42.75" customHeight="1">
      <c r="A28" s="81" t="s">
        <v>222</v>
      </c>
      <c r="B28" s="54" t="s">
        <v>221</v>
      </c>
      <c r="C28" s="54"/>
      <c r="D28" s="84">
        <f>D29</f>
        <v>0</v>
      </c>
      <c r="E28" s="84">
        <f>E29</f>
        <v>0</v>
      </c>
    </row>
    <row r="29" spans="1:5" ht="30.75" customHeight="1">
      <c r="A29" s="43" t="s">
        <v>223</v>
      </c>
      <c r="B29" s="42" t="s">
        <v>224</v>
      </c>
      <c r="C29" s="48"/>
      <c r="D29" s="70">
        <f>D30</f>
        <v>0</v>
      </c>
      <c r="E29" s="70">
        <f>E30</f>
        <v>0</v>
      </c>
    </row>
    <row r="30" spans="1:5" ht="27" customHeight="1">
      <c r="A30" s="40" t="s">
        <v>39</v>
      </c>
      <c r="B30" s="42" t="s">
        <v>224</v>
      </c>
      <c r="C30" s="48">
        <v>200</v>
      </c>
      <c r="D30" s="70"/>
      <c r="E30" s="70"/>
    </row>
    <row r="31" spans="1:14" s="90" customFormat="1" ht="67.5" customHeight="1">
      <c r="A31" s="105" t="s">
        <v>225</v>
      </c>
      <c r="B31" s="87" t="s">
        <v>228</v>
      </c>
      <c r="C31" s="88"/>
      <c r="D31" s="89">
        <f>SUM(D32)</f>
        <v>0</v>
      </c>
      <c r="E31" s="89">
        <f>SUM(E32)</f>
        <v>0</v>
      </c>
      <c r="F31" s="92"/>
      <c r="G31" s="92"/>
      <c r="H31" s="92"/>
      <c r="I31" s="92"/>
      <c r="J31" s="92"/>
      <c r="K31" s="92"/>
      <c r="L31" s="92"/>
      <c r="M31" s="92"/>
      <c r="N31" s="92"/>
    </row>
    <row r="32" spans="1:5" s="85" customFormat="1" ht="42.75" customHeight="1">
      <c r="A32" s="81" t="s">
        <v>226</v>
      </c>
      <c r="B32" s="54" t="s">
        <v>229</v>
      </c>
      <c r="C32" s="54"/>
      <c r="D32" s="84">
        <f>D33</f>
        <v>0</v>
      </c>
      <c r="E32" s="84">
        <f>E33</f>
        <v>0</v>
      </c>
    </row>
    <row r="33" spans="1:5" ht="30.75" customHeight="1">
      <c r="A33" s="43" t="s">
        <v>227</v>
      </c>
      <c r="B33" s="42" t="s">
        <v>230</v>
      </c>
      <c r="C33" s="48"/>
      <c r="D33" s="70">
        <f>D34</f>
        <v>0</v>
      </c>
      <c r="E33" s="70">
        <f>E34</f>
        <v>0</v>
      </c>
    </row>
    <row r="34" spans="1:5" ht="27" customHeight="1">
      <c r="A34" s="63" t="s">
        <v>39</v>
      </c>
      <c r="B34" s="42" t="s">
        <v>230</v>
      </c>
      <c r="C34" s="48">
        <v>200</v>
      </c>
      <c r="D34" s="70"/>
      <c r="E34" s="70"/>
    </row>
    <row r="35" spans="1:5" ht="48.75" customHeight="1">
      <c r="A35" s="157" t="s">
        <v>105</v>
      </c>
      <c r="B35" s="131" t="s">
        <v>62</v>
      </c>
      <c r="C35" s="108"/>
      <c r="D35" s="133">
        <f>D36</f>
        <v>10000</v>
      </c>
      <c r="E35" s="133">
        <f>E36</f>
        <v>10000</v>
      </c>
    </row>
    <row r="36" spans="1:5" ht="38.25" customHeight="1">
      <c r="A36" s="91" t="s">
        <v>108</v>
      </c>
      <c r="B36" s="87" t="s">
        <v>106</v>
      </c>
      <c r="C36" s="88"/>
      <c r="D36" s="89">
        <f aca="true" t="shared" si="0" ref="D36:E38">D37</f>
        <v>10000</v>
      </c>
      <c r="E36" s="89">
        <f t="shared" si="0"/>
        <v>10000</v>
      </c>
    </row>
    <row r="37" spans="1:5" ht="39" customHeight="1">
      <c r="A37" s="83" t="s">
        <v>109</v>
      </c>
      <c r="B37" s="54" t="s">
        <v>107</v>
      </c>
      <c r="C37" s="54"/>
      <c r="D37" s="84">
        <f t="shared" si="0"/>
        <v>10000</v>
      </c>
      <c r="E37" s="84">
        <f t="shared" si="0"/>
        <v>10000</v>
      </c>
    </row>
    <row r="38" spans="1:5" ht="31.5" customHeight="1">
      <c r="A38" s="62" t="s">
        <v>110</v>
      </c>
      <c r="B38" s="42" t="s">
        <v>111</v>
      </c>
      <c r="C38" s="48"/>
      <c r="D38" s="70">
        <f t="shared" si="0"/>
        <v>10000</v>
      </c>
      <c r="E38" s="70">
        <f t="shared" si="0"/>
        <v>10000</v>
      </c>
    </row>
    <row r="39" spans="1:5" ht="27.75" customHeight="1">
      <c r="A39" s="40" t="s">
        <v>39</v>
      </c>
      <c r="B39" s="46"/>
      <c r="C39" s="48">
        <v>200</v>
      </c>
      <c r="D39" s="70">
        <v>10000</v>
      </c>
      <c r="E39" s="70">
        <v>10000</v>
      </c>
    </row>
    <row r="40" spans="1:5" ht="57.75" customHeight="1">
      <c r="A40" s="128" t="s">
        <v>112</v>
      </c>
      <c r="B40" s="131" t="s">
        <v>63</v>
      </c>
      <c r="C40" s="132"/>
      <c r="D40" s="133">
        <f>SUM(D41+D48)</f>
        <v>3029889.5</v>
      </c>
      <c r="E40" s="133">
        <f>SUM(E41+E48)</f>
        <v>3029889.5</v>
      </c>
    </row>
    <row r="41" spans="1:5" ht="51" customHeight="1">
      <c r="A41" s="141" t="s">
        <v>113</v>
      </c>
      <c r="B41" s="144" t="s">
        <v>64</v>
      </c>
      <c r="C41" s="122"/>
      <c r="D41" s="156">
        <f>SUM(D42)</f>
        <v>3029889.5</v>
      </c>
      <c r="E41" s="156">
        <f>SUM(E42)</f>
        <v>3029889.5</v>
      </c>
    </row>
    <row r="42" spans="1:5" ht="65.25" customHeight="1">
      <c r="A42" s="81" t="s">
        <v>114</v>
      </c>
      <c r="B42" s="54" t="s">
        <v>65</v>
      </c>
      <c r="C42" s="54"/>
      <c r="D42" s="84">
        <f>SUM(D43+D45+D47)</f>
        <v>3029889.5</v>
      </c>
      <c r="E42" s="84">
        <f>SUM(E43+E45+E47)</f>
        <v>3029889.5</v>
      </c>
    </row>
    <row r="43" spans="1:5" ht="66" customHeight="1">
      <c r="A43" s="43" t="s">
        <v>115</v>
      </c>
      <c r="B43" s="42" t="s">
        <v>116</v>
      </c>
      <c r="C43" s="48">
        <v>100</v>
      </c>
      <c r="D43" s="70">
        <v>2814889.5</v>
      </c>
      <c r="E43" s="70">
        <v>2814889.5</v>
      </c>
    </row>
    <row r="44" spans="1:5" ht="24" customHeight="1">
      <c r="A44" s="43" t="s">
        <v>119</v>
      </c>
      <c r="B44" s="42" t="s">
        <v>120</v>
      </c>
      <c r="C44" s="48"/>
      <c r="D44" s="70"/>
      <c r="E44" s="70"/>
    </row>
    <row r="45" spans="1:5" ht="75.75" customHeight="1">
      <c r="A45" s="43" t="s">
        <v>117</v>
      </c>
      <c r="B45" s="42" t="s">
        <v>65</v>
      </c>
      <c r="C45" s="48"/>
      <c r="D45" s="70">
        <f>SUM(D46)</f>
        <v>210000</v>
      </c>
      <c r="E45" s="70">
        <f>SUM(E46)</f>
        <v>210000</v>
      </c>
    </row>
    <row r="46" spans="1:5" ht="67.5" customHeight="1">
      <c r="A46" s="40" t="s">
        <v>39</v>
      </c>
      <c r="B46" s="42" t="s">
        <v>118</v>
      </c>
      <c r="C46" s="48">
        <v>200</v>
      </c>
      <c r="D46" s="70">
        <v>210000</v>
      </c>
      <c r="E46" s="70">
        <v>210000</v>
      </c>
    </row>
    <row r="47" spans="1:5" ht="49.5" customHeight="1">
      <c r="A47" s="63" t="s">
        <v>139</v>
      </c>
      <c r="B47" s="46"/>
      <c r="C47" s="48">
        <v>800</v>
      </c>
      <c r="D47" s="70">
        <v>5000</v>
      </c>
      <c r="E47" s="70">
        <v>5000</v>
      </c>
    </row>
    <row r="48" spans="1:5" ht="78" customHeight="1">
      <c r="A48" s="161" t="s">
        <v>124</v>
      </c>
      <c r="B48" s="122" t="s">
        <v>121</v>
      </c>
      <c r="C48" s="122"/>
      <c r="D48" s="162">
        <f>SUM(D49)</f>
        <v>0</v>
      </c>
      <c r="E48" s="162">
        <f>SUM(E49)</f>
        <v>0</v>
      </c>
    </row>
    <row r="49" spans="1:5" ht="47.25" customHeight="1">
      <c r="A49" s="81" t="s">
        <v>123</v>
      </c>
      <c r="B49" s="54" t="s">
        <v>122</v>
      </c>
      <c r="C49" s="54"/>
      <c r="D49" s="84">
        <f>SUM(D50)</f>
        <v>0</v>
      </c>
      <c r="E49" s="84">
        <f>SUM(E50)</f>
        <v>0</v>
      </c>
    </row>
    <row r="50" spans="1:5" ht="30.75" customHeight="1">
      <c r="A50" s="43" t="s">
        <v>125</v>
      </c>
      <c r="B50" s="42" t="s">
        <v>126</v>
      </c>
      <c r="C50" s="48"/>
      <c r="D50" s="70">
        <f>D51</f>
        <v>0</v>
      </c>
      <c r="E50" s="70">
        <f>E51</f>
        <v>0</v>
      </c>
    </row>
    <row r="51" spans="1:5" ht="54.75" customHeight="1">
      <c r="A51" s="40" t="s">
        <v>39</v>
      </c>
      <c r="B51" s="42"/>
      <c r="C51" s="48">
        <v>200</v>
      </c>
      <c r="D51" s="70"/>
      <c r="E51" s="70"/>
    </row>
    <row r="52" spans="1:5" ht="54" customHeight="1">
      <c r="A52" s="155" t="s">
        <v>127</v>
      </c>
      <c r="B52" s="132" t="s">
        <v>66</v>
      </c>
      <c r="C52" s="132"/>
      <c r="D52" s="139">
        <f>SUM(D53)</f>
        <v>104000</v>
      </c>
      <c r="E52" s="139">
        <f>SUM(E53)</f>
        <v>104000</v>
      </c>
    </row>
    <row r="53" spans="1:5" ht="30" customHeight="1">
      <c r="A53" s="81" t="s">
        <v>128</v>
      </c>
      <c r="B53" s="42" t="s">
        <v>129</v>
      </c>
      <c r="C53" s="48"/>
      <c r="D53" s="70">
        <f>SUM(D54)</f>
        <v>104000</v>
      </c>
      <c r="E53" s="70">
        <f>SUM(E54)</f>
        <v>104000</v>
      </c>
    </row>
    <row r="54" spans="1:5" ht="27" customHeight="1">
      <c r="A54" s="43" t="s">
        <v>130</v>
      </c>
      <c r="B54" s="56" t="s">
        <v>131</v>
      </c>
      <c r="C54" s="48"/>
      <c r="D54" s="70">
        <f>D55</f>
        <v>104000</v>
      </c>
      <c r="E54" s="70">
        <f>E55</f>
        <v>104000</v>
      </c>
    </row>
    <row r="55" spans="1:5" ht="28.5" customHeight="1">
      <c r="A55" s="40" t="s">
        <v>39</v>
      </c>
      <c r="B55" s="46"/>
      <c r="C55" s="48">
        <v>200</v>
      </c>
      <c r="D55" s="70">
        <v>104000</v>
      </c>
      <c r="E55" s="70">
        <v>104000</v>
      </c>
    </row>
    <row r="56" spans="1:5" ht="26.25" customHeight="1">
      <c r="A56" s="47" t="s">
        <v>133</v>
      </c>
      <c r="B56" s="53" t="s">
        <v>67</v>
      </c>
      <c r="C56" s="54"/>
      <c r="D56" s="65">
        <f>D57</f>
        <v>3411258.9</v>
      </c>
      <c r="E56" s="65">
        <f>E57</f>
        <v>3416359.39</v>
      </c>
    </row>
    <row r="57" spans="1:5" ht="56.25" customHeight="1">
      <c r="A57" s="86" t="s">
        <v>134</v>
      </c>
      <c r="B57" s="87" t="s">
        <v>68</v>
      </c>
      <c r="C57" s="88"/>
      <c r="D57" s="89">
        <f>SUM(D58+D67)</f>
        <v>3411258.9</v>
      </c>
      <c r="E57" s="89">
        <f>SUM(E58+E67)</f>
        <v>3416359.39</v>
      </c>
    </row>
    <row r="58" spans="1:5" ht="45" customHeight="1">
      <c r="A58" s="81" t="s">
        <v>135</v>
      </c>
      <c r="B58" s="54" t="s">
        <v>69</v>
      </c>
      <c r="C58" s="54"/>
      <c r="D58" s="84">
        <f>SUM(D63+D59+D65)</f>
        <v>3411258.9</v>
      </c>
      <c r="E58" s="84">
        <f>SUM(E63+E59+E65)</f>
        <v>3416359.39</v>
      </c>
    </row>
    <row r="59" spans="1:5" s="85" customFormat="1" ht="57" customHeight="1">
      <c r="A59" s="43" t="s">
        <v>136</v>
      </c>
      <c r="B59" s="42" t="s">
        <v>132</v>
      </c>
      <c r="C59" s="48"/>
      <c r="D59" s="70">
        <f>SUM(D60+D61+D62)</f>
        <v>2605816.9</v>
      </c>
      <c r="E59" s="70">
        <f>SUM(E60+E61+E62+H60)</f>
        <v>2610917.39</v>
      </c>
    </row>
    <row r="60" spans="1:5" ht="42.75" customHeight="1">
      <c r="A60" s="5" t="s">
        <v>40</v>
      </c>
      <c r="B60" s="46"/>
      <c r="C60" s="48">
        <v>100</v>
      </c>
      <c r="D60" s="70">
        <v>2215031</v>
      </c>
      <c r="E60" s="70">
        <v>2215031</v>
      </c>
    </row>
    <row r="61" spans="1:5" ht="33.75" customHeight="1">
      <c r="A61" s="40" t="s">
        <v>39</v>
      </c>
      <c r="B61" s="46"/>
      <c r="C61" s="48">
        <v>200</v>
      </c>
      <c r="D61" s="70">
        <v>382785.9</v>
      </c>
      <c r="E61" s="70">
        <v>387886.39</v>
      </c>
    </row>
    <row r="62" spans="1:5" ht="49.5" customHeight="1">
      <c r="A62" s="40" t="s">
        <v>139</v>
      </c>
      <c r="B62" s="46"/>
      <c r="C62" s="48">
        <v>800</v>
      </c>
      <c r="D62" s="70">
        <v>8000</v>
      </c>
      <c r="E62" s="70">
        <v>8000</v>
      </c>
    </row>
    <row r="63" spans="1:5" ht="51" customHeight="1">
      <c r="A63" s="43" t="s">
        <v>138</v>
      </c>
      <c r="B63" s="42" t="s">
        <v>137</v>
      </c>
      <c r="C63" s="48"/>
      <c r="D63" s="70">
        <f>SUM(D64)</f>
        <v>745442</v>
      </c>
      <c r="E63" s="70">
        <f>SUM(E64)</f>
        <v>745442</v>
      </c>
    </row>
    <row r="64" spans="1:5" s="85" customFormat="1" ht="46.5" customHeight="1">
      <c r="A64" s="5" t="s">
        <v>40</v>
      </c>
      <c r="B64" s="46"/>
      <c r="C64" s="48">
        <v>100</v>
      </c>
      <c r="D64" s="70">
        <v>745442</v>
      </c>
      <c r="E64" s="70">
        <v>745442</v>
      </c>
    </row>
    <row r="65" spans="1:5" ht="63.75" customHeight="1">
      <c r="A65" s="111" t="s">
        <v>140</v>
      </c>
      <c r="B65" s="101" t="s">
        <v>141</v>
      </c>
      <c r="C65" s="101"/>
      <c r="D65" s="103">
        <v>60000</v>
      </c>
      <c r="E65" s="103">
        <v>60000</v>
      </c>
    </row>
    <row r="66" spans="1:5" ht="43.5" customHeight="1">
      <c r="A66" s="43" t="s">
        <v>142</v>
      </c>
      <c r="B66" s="56" t="s">
        <v>70</v>
      </c>
      <c r="C66" s="48"/>
      <c r="D66" s="70">
        <f>D67</f>
        <v>0</v>
      </c>
      <c r="E66" s="70">
        <f>E67</f>
        <v>0</v>
      </c>
    </row>
    <row r="67" spans="1:5" ht="59.25" customHeight="1">
      <c r="A67" s="40" t="s">
        <v>143</v>
      </c>
      <c r="B67" s="56" t="s">
        <v>71</v>
      </c>
      <c r="C67" s="48"/>
      <c r="D67" s="70"/>
      <c r="E67" s="70"/>
    </row>
    <row r="68" spans="1:5" s="85" customFormat="1" ht="45" customHeight="1">
      <c r="A68" s="111" t="s">
        <v>145</v>
      </c>
      <c r="B68" s="42" t="s">
        <v>144</v>
      </c>
      <c r="C68" s="48"/>
      <c r="D68" s="70"/>
      <c r="E68" s="70"/>
    </row>
    <row r="69" spans="1:5" ht="42.75" customHeight="1">
      <c r="A69" s="40" t="s">
        <v>39</v>
      </c>
      <c r="B69" s="46"/>
      <c r="C69" s="48">
        <v>200</v>
      </c>
      <c r="D69" s="70"/>
      <c r="E69" s="70"/>
    </row>
    <row r="70" spans="1:5" s="85" customFormat="1" ht="38.25">
      <c r="A70" s="47" t="s">
        <v>232</v>
      </c>
      <c r="B70" s="53" t="s">
        <v>231</v>
      </c>
      <c r="C70" s="54"/>
      <c r="D70" s="65">
        <f>D71</f>
        <v>0</v>
      </c>
      <c r="E70" s="65">
        <f>E71</f>
        <v>0</v>
      </c>
    </row>
    <row r="71" spans="1:14" s="90" customFormat="1" ht="36.75" customHeight="1">
      <c r="A71" s="105" t="s">
        <v>233</v>
      </c>
      <c r="B71" s="87" t="s">
        <v>234</v>
      </c>
      <c r="C71" s="88"/>
      <c r="D71" s="89">
        <f>SUM(D72)</f>
        <v>0</v>
      </c>
      <c r="E71" s="89">
        <f>SUM(E72)</f>
        <v>0</v>
      </c>
      <c r="F71" s="92"/>
      <c r="G71" s="92"/>
      <c r="H71" s="92"/>
      <c r="I71" s="92"/>
      <c r="J71" s="92"/>
      <c r="K71" s="92"/>
      <c r="L71" s="92"/>
      <c r="M71" s="92"/>
      <c r="N71" s="92"/>
    </row>
    <row r="72" spans="1:5" ht="30.75" customHeight="1">
      <c r="A72" s="43" t="s">
        <v>236</v>
      </c>
      <c r="B72" s="42" t="s">
        <v>235</v>
      </c>
      <c r="C72" s="48"/>
      <c r="D72" s="70">
        <f>D73</f>
        <v>0</v>
      </c>
      <c r="E72" s="70">
        <f>E73</f>
        <v>0</v>
      </c>
    </row>
    <row r="73" spans="1:5" ht="27" customHeight="1">
      <c r="A73" s="63" t="s">
        <v>39</v>
      </c>
      <c r="B73" s="42" t="s">
        <v>235</v>
      </c>
      <c r="C73" s="48">
        <v>200</v>
      </c>
      <c r="D73" s="70"/>
      <c r="E73" s="70"/>
    </row>
    <row r="74" spans="1:5" ht="41.25" customHeight="1">
      <c r="A74" s="158" t="s">
        <v>146</v>
      </c>
      <c r="B74" s="129" t="s">
        <v>147</v>
      </c>
      <c r="C74" s="159"/>
      <c r="D74" s="160">
        <f>SUM(D75+D78+D80)</f>
        <v>481963</v>
      </c>
      <c r="E74" s="160">
        <f>SUM(E75+E78+E80)</f>
        <v>485590</v>
      </c>
    </row>
    <row r="75" spans="1:5" ht="25.5" customHeight="1">
      <c r="A75" s="11" t="s">
        <v>149</v>
      </c>
      <c r="B75" s="8" t="s">
        <v>148</v>
      </c>
      <c r="C75" s="49"/>
      <c r="D75" s="71">
        <f>SUM(D76)</f>
        <v>242090</v>
      </c>
      <c r="E75" s="71">
        <f>SUM(E76)</f>
        <v>242090</v>
      </c>
    </row>
    <row r="76" spans="1:5" s="85" customFormat="1" ht="42.75" customHeight="1">
      <c r="A76" s="11" t="s">
        <v>151</v>
      </c>
      <c r="B76" s="8" t="s">
        <v>150</v>
      </c>
      <c r="C76" s="49"/>
      <c r="D76" s="71">
        <v>242090</v>
      </c>
      <c r="E76" s="71">
        <v>242090</v>
      </c>
    </row>
    <row r="77" spans="1:5" ht="79.5" customHeight="1">
      <c r="A77" s="111" t="s">
        <v>152</v>
      </c>
      <c r="B77" s="8" t="s">
        <v>153</v>
      </c>
      <c r="C77" s="49"/>
      <c r="D77" s="71"/>
      <c r="E77" s="71"/>
    </row>
    <row r="78" spans="1:5" ht="76.5" customHeight="1">
      <c r="A78" s="111" t="s">
        <v>155</v>
      </c>
      <c r="B78" s="8" t="s">
        <v>154</v>
      </c>
      <c r="C78" s="49"/>
      <c r="D78" s="71"/>
      <c r="E78" s="71"/>
    </row>
    <row r="79" spans="1:5" ht="43.5" customHeight="1">
      <c r="A79" s="111" t="s">
        <v>156</v>
      </c>
      <c r="B79" s="8" t="s">
        <v>157</v>
      </c>
      <c r="C79" s="49"/>
      <c r="D79" s="71">
        <f>SUM(D80)</f>
        <v>239873</v>
      </c>
      <c r="E79" s="71">
        <f>SUM(E80)</f>
        <v>243500</v>
      </c>
    </row>
    <row r="80" spans="1:5" ht="39" customHeight="1">
      <c r="A80" s="11" t="s">
        <v>149</v>
      </c>
      <c r="B80" s="8" t="s">
        <v>158</v>
      </c>
      <c r="C80" s="49"/>
      <c r="D80" s="71">
        <f>SUM(D81)</f>
        <v>239873</v>
      </c>
      <c r="E80" s="71">
        <f>SUM(E81)</f>
        <v>243500</v>
      </c>
    </row>
    <row r="81" spans="1:5" s="85" customFormat="1" ht="27" customHeight="1">
      <c r="A81" s="44" t="s">
        <v>160</v>
      </c>
      <c r="B81" s="8" t="s">
        <v>159</v>
      </c>
      <c r="C81" s="49"/>
      <c r="D81" s="71">
        <f>SUM(D82:D84)</f>
        <v>239873</v>
      </c>
      <c r="E81" s="71">
        <f>SUM(E82:E84)</f>
        <v>243500</v>
      </c>
    </row>
    <row r="82" spans="1:5" ht="77.25" customHeight="1">
      <c r="A82" s="5" t="s">
        <v>40</v>
      </c>
      <c r="B82" s="8" t="s">
        <v>159</v>
      </c>
      <c r="C82" s="49">
        <v>100</v>
      </c>
      <c r="D82" s="71">
        <v>229152</v>
      </c>
      <c r="E82" s="71">
        <v>229152</v>
      </c>
    </row>
    <row r="83" spans="1:5" ht="27" customHeight="1">
      <c r="A83" s="40" t="s">
        <v>39</v>
      </c>
      <c r="B83" s="8" t="s">
        <v>159</v>
      </c>
      <c r="C83" s="49">
        <v>200</v>
      </c>
      <c r="D83" s="71">
        <v>5548</v>
      </c>
      <c r="E83" s="71">
        <v>14348</v>
      </c>
    </row>
    <row r="84" spans="1:5" ht="27" customHeight="1">
      <c r="A84" s="40" t="s">
        <v>39</v>
      </c>
      <c r="B84" s="8" t="s">
        <v>269</v>
      </c>
      <c r="C84" s="49">
        <v>200</v>
      </c>
      <c r="D84" s="71">
        <v>5173</v>
      </c>
      <c r="E84" s="71"/>
    </row>
    <row r="85" spans="1:5" s="85" customFormat="1" ht="30" customHeight="1">
      <c r="A85" s="52" t="s">
        <v>37</v>
      </c>
      <c r="B85" s="50"/>
      <c r="C85" s="51"/>
      <c r="D85" s="72">
        <f>SUM(D74+D52+D40+D35+D18+D13+D70+D56)</f>
        <v>8232200</v>
      </c>
      <c r="E85" s="72">
        <f>SUM(E74+E52+E40+E35+E18+E13+E70+E56)</f>
        <v>8242100</v>
      </c>
    </row>
    <row r="86" spans="1:5" ht="27.75" customHeight="1">
      <c r="A86" s="73" t="s">
        <v>3</v>
      </c>
      <c r="B86" s="12"/>
      <c r="C86" s="12"/>
      <c r="D86" s="149"/>
      <c r="E86" s="149"/>
    </row>
  </sheetData>
  <sheetProtection/>
  <mergeCells count="6">
    <mergeCell ref="A5:E5"/>
    <mergeCell ref="A8:E8"/>
    <mergeCell ref="A1:E1"/>
    <mergeCell ref="A2:E2"/>
    <mergeCell ref="A3:E3"/>
    <mergeCell ref="A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40">
      <selection activeCell="F64" sqref="F64"/>
    </sheetView>
  </sheetViews>
  <sheetFormatPr defaultColWidth="9.00390625" defaultRowHeight="12.75"/>
  <cols>
    <col min="1" max="1" width="47.125" style="0" customWidth="1"/>
    <col min="2" max="2" width="9.125" style="0" customWidth="1"/>
    <col min="3" max="3" width="9.375" style="0" customWidth="1"/>
    <col min="4" max="4" width="13.875" style="0" customWidth="1"/>
    <col min="5" max="5" width="9.125" style="0" customWidth="1"/>
    <col min="6" max="6" width="16.375" style="0" customWidth="1"/>
  </cols>
  <sheetData>
    <row r="1" spans="1:5" ht="12.75">
      <c r="A1" s="242" t="s">
        <v>43</v>
      </c>
      <c r="B1" s="242"/>
      <c r="C1" s="242"/>
      <c r="D1" s="242"/>
      <c r="E1" s="242"/>
    </row>
    <row r="2" spans="1:5" ht="12.75">
      <c r="A2" s="242" t="s">
        <v>80</v>
      </c>
      <c r="B2" s="242"/>
      <c r="C2" s="242"/>
      <c r="D2" s="242"/>
      <c r="E2" s="242"/>
    </row>
    <row r="3" spans="1:5" ht="12.75">
      <c r="A3" s="242" t="s">
        <v>81</v>
      </c>
      <c r="B3" s="242"/>
      <c r="C3" s="242"/>
      <c r="D3" s="242"/>
      <c r="E3" s="242"/>
    </row>
    <row r="4" spans="1:5" ht="12.75">
      <c r="A4" s="242" t="s">
        <v>425</v>
      </c>
      <c r="B4" s="242"/>
      <c r="C4" s="242"/>
      <c r="D4" s="242"/>
      <c r="E4" s="242"/>
    </row>
    <row r="5" spans="1:5" ht="12.75">
      <c r="A5" s="242" t="s">
        <v>426</v>
      </c>
      <c r="B5" s="242"/>
      <c r="C5" s="242"/>
      <c r="D5" s="242"/>
      <c r="E5" s="242"/>
    </row>
    <row r="8" spans="1:6" ht="37.5" customHeight="1">
      <c r="A8" s="249" t="s">
        <v>357</v>
      </c>
      <c r="B8" s="249"/>
      <c r="C8" s="249"/>
      <c r="D8" s="249"/>
      <c r="E8" s="249"/>
      <c r="F8" s="245"/>
    </row>
    <row r="9" ht="12.75">
      <c r="A9" t="s">
        <v>508</v>
      </c>
    </row>
    <row r="10" spans="1:5" ht="12.75">
      <c r="A10" s="251"/>
      <c r="B10" s="251"/>
      <c r="C10" s="251"/>
      <c r="D10" s="251"/>
      <c r="E10" s="251"/>
    </row>
    <row r="12" spans="1:6" ht="36.75" customHeight="1">
      <c r="A12" s="42" t="s">
        <v>1</v>
      </c>
      <c r="B12" s="8" t="s">
        <v>78</v>
      </c>
      <c r="C12" s="8" t="s">
        <v>161</v>
      </c>
      <c r="D12" s="8" t="s">
        <v>79</v>
      </c>
      <c r="E12" s="8" t="s">
        <v>36</v>
      </c>
      <c r="F12" s="8" t="s">
        <v>273</v>
      </c>
    </row>
    <row r="13" spans="1:6" ht="36.75" customHeight="1">
      <c r="A13" s="47" t="s">
        <v>82</v>
      </c>
      <c r="B13" s="53">
        <v>926</v>
      </c>
      <c r="C13" s="112"/>
      <c r="D13" s="8"/>
      <c r="E13" s="8"/>
      <c r="F13" s="98">
        <f>F88</f>
        <v>0</v>
      </c>
    </row>
    <row r="14" spans="1:6" ht="19.5" customHeight="1">
      <c r="A14" s="128" t="s">
        <v>162</v>
      </c>
      <c r="B14" s="131">
        <v>926</v>
      </c>
      <c r="C14" s="134" t="s">
        <v>163</v>
      </c>
      <c r="D14" s="135"/>
      <c r="E14" s="135"/>
      <c r="F14" s="136">
        <f>SUM(F15+F21+F24+F23+F25+F26+F27+F33+F32+F34+F35+F31)</f>
        <v>3705738.89</v>
      </c>
    </row>
    <row r="15" spans="1:16" s="90" customFormat="1" ht="63.75">
      <c r="A15" s="47" t="s">
        <v>194</v>
      </c>
      <c r="B15" s="120">
        <v>926</v>
      </c>
      <c r="C15" s="113" t="s">
        <v>164</v>
      </c>
      <c r="D15" s="53"/>
      <c r="E15" s="54"/>
      <c r="F15" s="65">
        <f>SUM(F16)</f>
        <v>2805296.89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1:6" ht="45" customHeight="1">
      <c r="A16" s="43" t="s">
        <v>506</v>
      </c>
      <c r="B16" s="8">
        <v>926</v>
      </c>
      <c r="C16" s="114" t="s">
        <v>164</v>
      </c>
      <c r="D16" s="42" t="s">
        <v>132</v>
      </c>
      <c r="E16" s="48"/>
      <c r="F16" s="70">
        <f>SUM(F17+F18+F20+F19)</f>
        <v>2805296.89</v>
      </c>
    </row>
    <row r="17" spans="1:6" s="85" customFormat="1" ht="75.75" customHeight="1">
      <c r="A17" s="5" t="s">
        <v>40</v>
      </c>
      <c r="B17" s="8">
        <v>926</v>
      </c>
      <c r="C17" s="114" t="s">
        <v>164</v>
      </c>
      <c r="D17" s="42" t="s">
        <v>132</v>
      </c>
      <c r="E17" s="48">
        <v>100</v>
      </c>
      <c r="F17" s="70">
        <v>2215031</v>
      </c>
    </row>
    <row r="18" spans="1:6" ht="33" customHeight="1">
      <c r="A18" s="63" t="s">
        <v>39</v>
      </c>
      <c r="B18" s="8">
        <v>926</v>
      </c>
      <c r="C18" s="114" t="s">
        <v>164</v>
      </c>
      <c r="D18" s="42" t="s">
        <v>132</v>
      </c>
      <c r="E18" s="101">
        <v>200</v>
      </c>
      <c r="F18" s="70">
        <v>320458.89</v>
      </c>
    </row>
    <row r="19" spans="1:6" ht="23.25" customHeight="1">
      <c r="A19" s="63" t="s">
        <v>505</v>
      </c>
      <c r="B19" s="8">
        <v>926</v>
      </c>
      <c r="C19" s="114" t="s">
        <v>164</v>
      </c>
      <c r="D19" s="42" t="s">
        <v>132</v>
      </c>
      <c r="E19" s="101">
        <v>400</v>
      </c>
      <c r="F19" s="70">
        <v>250000</v>
      </c>
    </row>
    <row r="20" spans="1:6" s="85" customFormat="1" ht="31.5" customHeight="1">
      <c r="A20" s="40" t="s">
        <v>139</v>
      </c>
      <c r="B20" s="8">
        <v>926</v>
      </c>
      <c r="C20" s="114" t="s">
        <v>164</v>
      </c>
      <c r="D20" s="42" t="s">
        <v>132</v>
      </c>
      <c r="E20" s="48">
        <v>800</v>
      </c>
      <c r="F20" s="70">
        <v>19807</v>
      </c>
    </row>
    <row r="21" spans="1:6" ht="72" customHeight="1">
      <c r="A21" s="43" t="s">
        <v>138</v>
      </c>
      <c r="B21" s="121">
        <v>926</v>
      </c>
      <c r="C21" s="119" t="s">
        <v>165</v>
      </c>
      <c r="D21" s="42" t="s">
        <v>137</v>
      </c>
      <c r="E21" s="48"/>
      <c r="F21" s="70">
        <f>SUM(F22)</f>
        <v>745442</v>
      </c>
    </row>
    <row r="22" spans="1:6" ht="50.25" customHeight="1">
      <c r="A22" s="5" t="s">
        <v>40</v>
      </c>
      <c r="B22" s="121">
        <v>926</v>
      </c>
      <c r="C22" s="119" t="s">
        <v>165</v>
      </c>
      <c r="D22" s="42" t="s">
        <v>137</v>
      </c>
      <c r="E22" s="54">
        <v>100</v>
      </c>
      <c r="F22" s="70">
        <v>745442</v>
      </c>
    </row>
    <row r="23" spans="1:6" ht="27" customHeight="1">
      <c r="A23" s="111" t="s">
        <v>140</v>
      </c>
      <c r="B23" s="8">
        <v>926</v>
      </c>
      <c r="C23" s="114" t="s">
        <v>166</v>
      </c>
      <c r="D23" s="101" t="s">
        <v>141</v>
      </c>
      <c r="E23" s="48">
        <v>200</v>
      </c>
      <c r="F23" s="103">
        <v>60000</v>
      </c>
    </row>
    <row r="24" spans="1:6" ht="27" customHeight="1">
      <c r="A24" s="111" t="s">
        <v>198</v>
      </c>
      <c r="B24" s="8">
        <v>926</v>
      </c>
      <c r="C24" s="114" t="s">
        <v>197</v>
      </c>
      <c r="D24" s="101" t="s">
        <v>196</v>
      </c>
      <c r="E24" s="48"/>
      <c r="F24" s="103">
        <v>50000</v>
      </c>
    </row>
    <row r="25" spans="1:6" ht="27" customHeight="1">
      <c r="A25" s="154" t="s">
        <v>247</v>
      </c>
      <c r="B25" s="8">
        <v>926</v>
      </c>
      <c r="C25" s="114" t="s">
        <v>197</v>
      </c>
      <c r="D25" s="101" t="s">
        <v>245</v>
      </c>
      <c r="E25" s="48">
        <v>200</v>
      </c>
      <c r="F25" s="103">
        <v>1000</v>
      </c>
    </row>
    <row r="26" spans="1:16" s="90" customFormat="1" ht="44.25" customHeight="1">
      <c r="A26" s="154" t="s">
        <v>246</v>
      </c>
      <c r="B26" s="8">
        <v>926</v>
      </c>
      <c r="C26" s="114" t="s">
        <v>197</v>
      </c>
      <c r="D26" s="101" t="s">
        <v>245</v>
      </c>
      <c r="E26" s="48">
        <v>800</v>
      </c>
      <c r="F26" s="103">
        <v>2000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6" s="85" customFormat="1" ht="42.75" customHeight="1">
      <c r="A27" s="43" t="s">
        <v>142</v>
      </c>
      <c r="B27" s="8">
        <v>926</v>
      </c>
      <c r="C27" s="114" t="s">
        <v>164</v>
      </c>
      <c r="D27" s="56" t="s">
        <v>70</v>
      </c>
      <c r="E27" s="48"/>
      <c r="F27" s="70">
        <f>F28</f>
        <v>0</v>
      </c>
    </row>
    <row r="28" spans="1:6" ht="30.75" customHeight="1">
      <c r="A28" s="40" t="s">
        <v>143</v>
      </c>
      <c r="B28" s="8">
        <v>926</v>
      </c>
      <c r="C28" s="114" t="s">
        <v>164</v>
      </c>
      <c r="D28" s="56" t="s">
        <v>71</v>
      </c>
      <c r="E28" s="54"/>
      <c r="F28" s="70">
        <f>SUM(F29)</f>
        <v>0</v>
      </c>
    </row>
    <row r="29" spans="1:6" ht="27" customHeight="1">
      <c r="A29" s="111" t="s">
        <v>145</v>
      </c>
      <c r="B29" s="8">
        <v>926</v>
      </c>
      <c r="C29" s="114" t="s">
        <v>164</v>
      </c>
      <c r="D29" s="42" t="s">
        <v>144</v>
      </c>
      <c r="E29" s="122"/>
      <c r="F29" s="70">
        <f>SUM(F30)</f>
        <v>0</v>
      </c>
    </row>
    <row r="30" spans="1:6" ht="27" customHeight="1">
      <c r="A30" s="63" t="s">
        <v>39</v>
      </c>
      <c r="B30" s="8">
        <v>926</v>
      </c>
      <c r="C30" s="114" t="s">
        <v>164</v>
      </c>
      <c r="D30" s="42" t="s">
        <v>144</v>
      </c>
      <c r="E30" s="54">
        <v>200</v>
      </c>
      <c r="F30" s="70"/>
    </row>
    <row r="31" spans="1:6" ht="27" customHeight="1">
      <c r="A31" s="40" t="s">
        <v>39</v>
      </c>
      <c r="B31" s="8">
        <v>926</v>
      </c>
      <c r="C31" s="114" t="s">
        <v>270</v>
      </c>
      <c r="D31" s="42" t="s">
        <v>268</v>
      </c>
      <c r="E31" s="54">
        <v>200</v>
      </c>
      <c r="F31" s="70"/>
    </row>
    <row r="32" spans="1:6" ht="27" customHeight="1">
      <c r="A32" s="111" t="s">
        <v>301</v>
      </c>
      <c r="B32" s="8">
        <v>926</v>
      </c>
      <c r="C32" s="114" t="s">
        <v>300</v>
      </c>
      <c r="D32" s="101" t="s">
        <v>153</v>
      </c>
      <c r="E32" s="48">
        <v>200</v>
      </c>
      <c r="F32" s="103"/>
    </row>
    <row r="33" spans="1:6" ht="27" customHeight="1">
      <c r="A33" s="111" t="s">
        <v>265</v>
      </c>
      <c r="B33" s="8">
        <v>926</v>
      </c>
      <c r="C33" s="114" t="s">
        <v>197</v>
      </c>
      <c r="D33" s="101" t="s">
        <v>258</v>
      </c>
      <c r="E33" s="48">
        <v>200</v>
      </c>
      <c r="F33" s="103">
        <v>5000</v>
      </c>
    </row>
    <row r="34" spans="1:6" ht="27" customHeight="1">
      <c r="A34" s="111" t="s">
        <v>266</v>
      </c>
      <c r="B34" s="8">
        <v>926</v>
      </c>
      <c r="C34" s="114" t="s">
        <v>197</v>
      </c>
      <c r="D34" s="101" t="s">
        <v>259</v>
      </c>
      <c r="E34" s="48">
        <v>200</v>
      </c>
      <c r="F34" s="103"/>
    </row>
    <row r="35" spans="1:6" s="85" customFormat="1" ht="30" customHeight="1">
      <c r="A35" s="111" t="s">
        <v>267</v>
      </c>
      <c r="B35" s="8">
        <v>926</v>
      </c>
      <c r="C35" s="114" t="s">
        <v>197</v>
      </c>
      <c r="D35" s="101" t="s">
        <v>260</v>
      </c>
      <c r="E35" s="48">
        <v>200</v>
      </c>
      <c r="F35" s="103">
        <v>37000</v>
      </c>
    </row>
    <row r="36" spans="1:6" ht="27" customHeight="1">
      <c r="A36" s="128" t="s">
        <v>168</v>
      </c>
      <c r="B36" s="129">
        <v>926</v>
      </c>
      <c r="C36" s="130" t="s">
        <v>169</v>
      </c>
      <c r="D36" s="131"/>
      <c r="E36" s="132"/>
      <c r="F36" s="133">
        <f>SUM(F37)</f>
        <v>232400</v>
      </c>
    </row>
    <row r="37" spans="1:6" ht="63.75" customHeight="1">
      <c r="A37" s="40" t="s">
        <v>170</v>
      </c>
      <c r="B37" s="8">
        <v>926</v>
      </c>
      <c r="C37" s="114" t="s">
        <v>167</v>
      </c>
      <c r="D37" s="42"/>
      <c r="E37" s="54"/>
      <c r="F37" s="70">
        <f>SUM(F38)</f>
        <v>232400</v>
      </c>
    </row>
    <row r="38" spans="1:6" ht="68.25" customHeight="1">
      <c r="A38" s="44" t="s">
        <v>160</v>
      </c>
      <c r="B38" s="8">
        <v>926</v>
      </c>
      <c r="C38" s="114" t="s">
        <v>167</v>
      </c>
      <c r="D38" s="8" t="s">
        <v>159</v>
      </c>
      <c r="E38" s="48"/>
      <c r="F38" s="71">
        <f>SUM(F39:F40)</f>
        <v>232400</v>
      </c>
    </row>
    <row r="39" spans="1:16" s="90" customFormat="1" ht="37.5" customHeight="1">
      <c r="A39" s="5" t="s">
        <v>40</v>
      </c>
      <c r="B39" s="8">
        <v>926</v>
      </c>
      <c r="C39" s="115" t="s">
        <v>167</v>
      </c>
      <c r="D39" s="8" t="s">
        <v>159</v>
      </c>
      <c r="E39" s="48">
        <v>100</v>
      </c>
      <c r="F39" s="71">
        <v>229152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1:6" s="125" customFormat="1" ht="24.75" customHeight="1">
      <c r="A40" s="40" t="s">
        <v>39</v>
      </c>
      <c r="B40" s="8">
        <v>926</v>
      </c>
      <c r="C40" s="116" t="s">
        <v>167</v>
      </c>
      <c r="D40" s="8" t="s">
        <v>159</v>
      </c>
      <c r="E40" s="54">
        <v>200</v>
      </c>
      <c r="F40" s="71">
        <v>3248</v>
      </c>
    </row>
    <row r="41" spans="1:6" ht="22.5" customHeight="1">
      <c r="A41" s="128" t="s">
        <v>171</v>
      </c>
      <c r="B41" s="129">
        <v>926</v>
      </c>
      <c r="C41" s="130" t="s">
        <v>173</v>
      </c>
      <c r="D41" s="131"/>
      <c r="E41" s="132"/>
      <c r="F41" s="133">
        <f>F42</f>
        <v>154000</v>
      </c>
    </row>
    <row r="42" spans="1:6" ht="24" customHeight="1">
      <c r="A42" s="69" t="s">
        <v>172</v>
      </c>
      <c r="B42" s="8">
        <v>926</v>
      </c>
      <c r="C42" s="123" t="s">
        <v>174</v>
      </c>
      <c r="D42" s="124"/>
      <c r="E42" s="101"/>
      <c r="F42" s="103">
        <f>SUM(F43)</f>
        <v>154000</v>
      </c>
    </row>
    <row r="43" spans="1:6" ht="25.5">
      <c r="A43" s="43" t="s">
        <v>96</v>
      </c>
      <c r="B43" s="8">
        <v>926</v>
      </c>
      <c r="C43" s="117" t="s">
        <v>174</v>
      </c>
      <c r="D43" s="56" t="s">
        <v>92</v>
      </c>
      <c r="E43" s="48"/>
      <c r="F43" s="94">
        <f>SUM(F44+F45)</f>
        <v>154000</v>
      </c>
    </row>
    <row r="44" spans="1:6" ht="25.5">
      <c r="A44" s="6" t="s">
        <v>39</v>
      </c>
      <c r="B44" s="8">
        <v>926</v>
      </c>
      <c r="C44" s="118" t="s">
        <v>174</v>
      </c>
      <c r="D44" s="56" t="s">
        <v>92</v>
      </c>
      <c r="E44" s="88">
        <v>200</v>
      </c>
      <c r="F44" s="93">
        <v>154000</v>
      </c>
    </row>
    <row r="45" spans="1:6" s="125" customFormat="1" ht="24.75" customHeight="1">
      <c r="A45" s="170" t="s">
        <v>296</v>
      </c>
      <c r="B45" s="8">
        <v>926</v>
      </c>
      <c r="C45" s="118" t="s">
        <v>174</v>
      </c>
      <c r="D45" s="56" t="s">
        <v>295</v>
      </c>
      <c r="E45" s="88">
        <v>600</v>
      </c>
      <c r="F45" s="93"/>
    </row>
    <row r="46" spans="1:6" ht="30.75" customHeight="1">
      <c r="A46" s="151" t="s">
        <v>242</v>
      </c>
      <c r="B46" s="129">
        <v>926</v>
      </c>
      <c r="C46" s="130" t="s">
        <v>240</v>
      </c>
      <c r="D46" s="131"/>
      <c r="E46" s="132"/>
      <c r="F46" s="133">
        <f>F47</f>
        <v>922603.92</v>
      </c>
    </row>
    <row r="47" spans="1:6" ht="33" customHeight="1">
      <c r="A47" s="102" t="s">
        <v>241</v>
      </c>
      <c r="B47" s="8">
        <v>926</v>
      </c>
      <c r="C47" s="126" t="s">
        <v>240</v>
      </c>
      <c r="D47" s="101" t="s">
        <v>235</v>
      </c>
      <c r="E47" s="54"/>
      <c r="F47" s="84">
        <f>F48+F49</f>
        <v>922603.92</v>
      </c>
    </row>
    <row r="48" spans="1:6" ht="33" customHeight="1">
      <c r="A48" s="6" t="s">
        <v>39</v>
      </c>
      <c r="B48" s="8">
        <v>926</v>
      </c>
      <c r="C48" s="126" t="s">
        <v>240</v>
      </c>
      <c r="D48" s="101" t="s">
        <v>235</v>
      </c>
      <c r="E48" s="48">
        <v>200</v>
      </c>
      <c r="F48" s="94"/>
    </row>
    <row r="49" spans="1:16" s="90" customFormat="1" ht="27.75" customHeight="1">
      <c r="A49" s="6" t="s">
        <v>39</v>
      </c>
      <c r="B49" s="8">
        <v>926</v>
      </c>
      <c r="C49" s="126" t="s">
        <v>240</v>
      </c>
      <c r="D49" s="101" t="s">
        <v>251</v>
      </c>
      <c r="E49" s="48">
        <v>200</v>
      </c>
      <c r="F49" s="94">
        <v>922603.92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1:6" ht="21.75" customHeight="1">
      <c r="A50" s="137" t="s">
        <v>175</v>
      </c>
      <c r="B50" s="129">
        <v>926</v>
      </c>
      <c r="C50" s="138" t="s">
        <v>176</v>
      </c>
      <c r="D50" s="131"/>
      <c r="E50" s="132"/>
      <c r="F50" s="139">
        <f>SUM(F51)</f>
        <v>2597043.43</v>
      </c>
    </row>
    <row r="51" spans="1:6" ht="21" customHeight="1">
      <c r="A51" s="102" t="s">
        <v>177</v>
      </c>
      <c r="B51" s="8">
        <v>926</v>
      </c>
      <c r="C51" s="116" t="s">
        <v>178</v>
      </c>
      <c r="D51" s="101"/>
      <c r="E51" s="54"/>
      <c r="F51" s="84">
        <f>SUM(F52+F54+F57+F59+F62+F63+F67+F65)</f>
        <v>2597043.43</v>
      </c>
    </row>
    <row r="52" spans="1:6" ht="33" customHeight="1">
      <c r="A52" s="102" t="s">
        <v>99</v>
      </c>
      <c r="B52" s="8">
        <v>926</v>
      </c>
      <c r="C52" s="126" t="s">
        <v>178</v>
      </c>
      <c r="D52" s="101" t="s">
        <v>100</v>
      </c>
      <c r="E52" s="54"/>
      <c r="F52" s="84">
        <f>F53</f>
        <v>900000</v>
      </c>
    </row>
    <row r="53" spans="1:6" ht="25.5">
      <c r="A53" s="6" t="s">
        <v>39</v>
      </c>
      <c r="B53" s="8">
        <v>926</v>
      </c>
      <c r="C53" s="126" t="s">
        <v>178</v>
      </c>
      <c r="D53" s="101" t="s">
        <v>100</v>
      </c>
      <c r="E53" s="48">
        <v>200</v>
      </c>
      <c r="F53" s="94">
        <v>900000</v>
      </c>
    </row>
    <row r="54" spans="1:6" ht="12.75">
      <c r="A54" s="43" t="s">
        <v>103</v>
      </c>
      <c r="B54" s="8">
        <v>926</v>
      </c>
      <c r="C54" s="126" t="s">
        <v>178</v>
      </c>
      <c r="D54" s="42" t="s">
        <v>104</v>
      </c>
      <c r="E54" s="122"/>
      <c r="F54" s="150">
        <f>SUM(F55:F56)</f>
        <v>409080.45</v>
      </c>
    </row>
    <row r="55" spans="1:6" ht="25.5">
      <c r="A55" s="40" t="s">
        <v>39</v>
      </c>
      <c r="B55" s="8">
        <v>926</v>
      </c>
      <c r="C55" s="126" t="s">
        <v>178</v>
      </c>
      <c r="D55" s="42" t="s">
        <v>104</v>
      </c>
      <c r="E55" s="54">
        <v>200</v>
      </c>
      <c r="F55" s="67">
        <v>399080.45</v>
      </c>
    </row>
    <row r="56" spans="1:6" ht="41.25" customHeight="1">
      <c r="A56" s="43" t="s">
        <v>337</v>
      </c>
      <c r="B56" s="8">
        <v>926</v>
      </c>
      <c r="C56" s="126" t="s">
        <v>178</v>
      </c>
      <c r="D56" s="42" t="s">
        <v>336</v>
      </c>
      <c r="E56" s="54">
        <v>200</v>
      </c>
      <c r="F56" s="67">
        <v>10000</v>
      </c>
    </row>
    <row r="57" spans="1:6" ht="33" customHeight="1">
      <c r="A57" s="102" t="s">
        <v>237</v>
      </c>
      <c r="B57" s="8">
        <v>926</v>
      </c>
      <c r="C57" s="126" t="s">
        <v>178</v>
      </c>
      <c r="D57" s="101" t="s">
        <v>224</v>
      </c>
      <c r="E57" s="54"/>
      <c r="F57" s="84">
        <v>163852.6</v>
      </c>
    </row>
    <row r="58" spans="1:6" ht="25.5">
      <c r="A58" s="102" t="s">
        <v>39</v>
      </c>
      <c r="B58" s="8">
        <v>926</v>
      </c>
      <c r="C58" s="126" t="s">
        <v>178</v>
      </c>
      <c r="D58" s="101" t="s">
        <v>224</v>
      </c>
      <c r="E58" s="48">
        <v>200</v>
      </c>
      <c r="F58" s="94">
        <v>163852.6</v>
      </c>
    </row>
    <row r="59" spans="1:6" ht="25.5">
      <c r="A59" s="43" t="s">
        <v>238</v>
      </c>
      <c r="B59" s="8">
        <v>926</v>
      </c>
      <c r="C59" s="126" t="s">
        <v>178</v>
      </c>
      <c r="D59" s="42" t="s">
        <v>230</v>
      </c>
      <c r="E59" s="122"/>
      <c r="F59" s="150">
        <f>SUM(F60)</f>
        <v>74448</v>
      </c>
    </row>
    <row r="60" spans="1:6" ht="25.5">
      <c r="A60" s="43" t="s">
        <v>39</v>
      </c>
      <c r="B60" s="8">
        <v>926</v>
      </c>
      <c r="C60" s="126" t="s">
        <v>178</v>
      </c>
      <c r="D60" s="42" t="s">
        <v>239</v>
      </c>
      <c r="E60" s="54">
        <v>200</v>
      </c>
      <c r="F60" s="67">
        <v>74448</v>
      </c>
    </row>
    <row r="61" spans="1:6" ht="25.5">
      <c r="A61" s="40" t="s">
        <v>39</v>
      </c>
      <c r="B61" s="8">
        <v>926</v>
      </c>
      <c r="C61" s="126" t="s">
        <v>178</v>
      </c>
      <c r="D61" s="42" t="s">
        <v>111</v>
      </c>
      <c r="E61" s="122"/>
      <c r="F61" s="150">
        <v>10000</v>
      </c>
    </row>
    <row r="62" spans="1:6" s="85" customFormat="1" ht="72.75" customHeight="1" thickBot="1">
      <c r="A62" s="40" t="s">
        <v>39</v>
      </c>
      <c r="B62" s="8">
        <v>926</v>
      </c>
      <c r="C62" s="126" t="s">
        <v>178</v>
      </c>
      <c r="D62" s="42" t="s">
        <v>111</v>
      </c>
      <c r="E62" s="122">
        <v>200</v>
      </c>
      <c r="F62" s="150">
        <f>SUM(F66)</f>
        <v>10000</v>
      </c>
    </row>
    <row r="63" spans="1:6" ht="77.25" thickBot="1">
      <c r="A63" s="169" t="s">
        <v>487</v>
      </c>
      <c r="B63" s="8">
        <v>926</v>
      </c>
      <c r="C63" s="126" t="s">
        <v>178</v>
      </c>
      <c r="D63" s="42" t="s">
        <v>494</v>
      </c>
      <c r="E63" s="54"/>
      <c r="F63" s="67">
        <f>SUM(F64)</f>
        <v>589646.38</v>
      </c>
    </row>
    <row r="64" spans="1:6" ht="26.25" customHeight="1" thickBot="1">
      <c r="A64" s="169" t="s">
        <v>495</v>
      </c>
      <c r="B64" s="8">
        <v>926</v>
      </c>
      <c r="C64" s="126" t="s">
        <v>178</v>
      </c>
      <c r="D64" s="42" t="s">
        <v>494</v>
      </c>
      <c r="E64" s="54">
        <v>200</v>
      </c>
      <c r="F64" s="67">
        <v>589646.38</v>
      </c>
    </row>
    <row r="65" spans="1:6" ht="102.75" thickBot="1">
      <c r="A65" s="169" t="s">
        <v>495</v>
      </c>
      <c r="B65" s="8">
        <v>926</v>
      </c>
      <c r="C65" s="126" t="s">
        <v>178</v>
      </c>
      <c r="D65" s="42" t="s">
        <v>504</v>
      </c>
      <c r="E65" s="54">
        <v>200</v>
      </c>
      <c r="F65" s="67">
        <v>300000</v>
      </c>
    </row>
    <row r="66" spans="1:16" s="90" customFormat="1" ht="25.5">
      <c r="A66" s="62" t="s">
        <v>110</v>
      </c>
      <c r="B66" s="8">
        <v>926</v>
      </c>
      <c r="C66" s="126" t="s">
        <v>178</v>
      </c>
      <c r="D66" s="42" t="s">
        <v>111</v>
      </c>
      <c r="E66" s="54">
        <v>200</v>
      </c>
      <c r="F66" s="67">
        <v>10000</v>
      </c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6" s="85" customFormat="1" ht="25.5">
      <c r="A67" s="40" t="s">
        <v>39</v>
      </c>
      <c r="B67" s="8">
        <v>926</v>
      </c>
      <c r="C67" s="126" t="s">
        <v>178</v>
      </c>
      <c r="D67" s="56" t="s">
        <v>131</v>
      </c>
      <c r="E67" s="122"/>
      <c r="F67" s="150">
        <f>SUM(F68)</f>
        <v>150016</v>
      </c>
    </row>
    <row r="68" spans="1:6" s="85" customFormat="1" ht="38.25">
      <c r="A68" s="43" t="s">
        <v>130</v>
      </c>
      <c r="B68" s="8">
        <v>926</v>
      </c>
      <c r="C68" s="126" t="s">
        <v>178</v>
      </c>
      <c r="D68" s="56" t="s">
        <v>131</v>
      </c>
      <c r="E68" s="54">
        <v>200</v>
      </c>
      <c r="F68" s="67">
        <v>150016</v>
      </c>
    </row>
    <row r="69" spans="1:6" s="85" customFormat="1" ht="16.5" customHeight="1">
      <c r="A69" s="40" t="s">
        <v>39</v>
      </c>
      <c r="B69" s="129">
        <v>926</v>
      </c>
      <c r="C69" s="130" t="s">
        <v>180</v>
      </c>
      <c r="D69" s="107"/>
      <c r="E69" s="132"/>
      <c r="F69" s="133">
        <f>F70</f>
        <v>4290243.5</v>
      </c>
    </row>
    <row r="70" spans="1:6" s="85" customFormat="1" ht="46.5" customHeight="1">
      <c r="A70" s="128" t="s">
        <v>179</v>
      </c>
      <c r="B70" s="8">
        <v>926</v>
      </c>
      <c r="C70" s="123" t="s">
        <v>182</v>
      </c>
      <c r="D70" s="42"/>
      <c r="E70" s="48"/>
      <c r="F70" s="94">
        <f>SUM(F71+F72+F73+F77+F74)</f>
        <v>4290243.5</v>
      </c>
    </row>
    <row r="71" spans="1:6" s="85" customFormat="1" ht="45" customHeight="1">
      <c r="A71" s="69" t="s">
        <v>181</v>
      </c>
      <c r="B71" s="8">
        <v>926</v>
      </c>
      <c r="C71" s="126" t="s">
        <v>182</v>
      </c>
      <c r="D71" s="42" t="s">
        <v>116</v>
      </c>
      <c r="E71" s="48">
        <v>100</v>
      </c>
      <c r="F71" s="70">
        <v>2995264.24</v>
      </c>
    </row>
    <row r="72" spans="1:6" s="85" customFormat="1" ht="15" customHeight="1">
      <c r="A72" s="43" t="s">
        <v>115</v>
      </c>
      <c r="B72" s="8">
        <v>926</v>
      </c>
      <c r="C72" s="123" t="s">
        <v>182</v>
      </c>
      <c r="D72" s="42" t="s">
        <v>183</v>
      </c>
      <c r="E72" s="48">
        <v>100</v>
      </c>
      <c r="F72" s="70">
        <v>553684</v>
      </c>
    </row>
    <row r="73" spans="1:6" ht="19.5" customHeight="1">
      <c r="A73" s="43" t="s">
        <v>119</v>
      </c>
      <c r="B73" s="8">
        <v>926</v>
      </c>
      <c r="C73" s="126" t="s">
        <v>182</v>
      </c>
      <c r="D73" s="42" t="s">
        <v>213</v>
      </c>
      <c r="E73" s="48">
        <v>100</v>
      </c>
      <c r="F73" s="70">
        <v>29141.26</v>
      </c>
    </row>
    <row r="74" spans="1:6" ht="63.75">
      <c r="A74" s="43" t="s">
        <v>119</v>
      </c>
      <c r="B74" s="8">
        <v>926</v>
      </c>
      <c r="C74" s="126" t="s">
        <v>182</v>
      </c>
      <c r="D74" s="42" t="s">
        <v>474</v>
      </c>
      <c r="E74" s="48">
        <v>200</v>
      </c>
      <c r="F74" s="70">
        <v>303031</v>
      </c>
    </row>
    <row r="75" spans="1:6" ht="51">
      <c r="A75" s="152" t="s">
        <v>307</v>
      </c>
      <c r="B75" s="8">
        <v>926</v>
      </c>
      <c r="C75" s="126" t="s">
        <v>182</v>
      </c>
      <c r="D75" s="42" t="s">
        <v>303</v>
      </c>
      <c r="E75" s="48">
        <v>200</v>
      </c>
      <c r="F75" s="70"/>
    </row>
    <row r="76" spans="1:6" ht="38.25">
      <c r="A76" s="152" t="s">
        <v>305</v>
      </c>
      <c r="B76" s="8">
        <v>926</v>
      </c>
      <c r="C76" s="126" t="s">
        <v>182</v>
      </c>
      <c r="D76" s="42" t="s">
        <v>304</v>
      </c>
      <c r="E76" s="48">
        <v>200</v>
      </c>
      <c r="F76" s="70"/>
    </row>
    <row r="77" spans="1:16" s="90" customFormat="1" ht="19.5" customHeight="1">
      <c r="A77" s="152" t="s">
        <v>306</v>
      </c>
      <c r="B77" s="8">
        <v>926</v>
      </c>
      <c r="C77" s="123" t="s">
        <v>182</v>
      </c>
      <c r="D77" s="42" t="s">
        <v>118</v>
      </c>
      <c r="E77" s="48"/>
      <c r="F77" s="70">
        <f>SUM(F78+F79)</f>
        <v>409123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1:6" s="85" customFormat="1" ht="21.75" customHeight="1">
      <c r="A78" s="43" t="s">
        <v>117</v>
      </c>
      <c r="B78" s="8">
        <v>926</v>
      </c>
      <c r="C78" s="126" t="s">
        <v>182</v>
      </c>
      <c r="D78" s="42" t="s">
        <v>118</v>
      </c>
      <c r="E78" s="48">
        <v>200</v>
      </c>
      <c r="F78" s="70">
        <v>394123</v>
      </c>
    </row>
    <row r="79" spans="1:6" ht="25.5">
      <c r="A79" s="40" t="s">
        <v>39</v>
      </c>
      <c r="B79" s="8">
        <v>926</v>
      </c>
      <c r="C79" s="123" t="s">
        <v>182</v>
      </c>
      <c r="D79" s="42" t="s">
        <v>118</v>
      </c>
      <c r="E79" s="48">
        <v>800</v>
      </c>
      <c r="F79" s="70">
        <v>15000</v>
      </c>
    </row>
    <row r="80" spans="1:6" ht="12.75">
      <c r="A80" s="40" t="s">
        <v>214</v>
      </c>
      <c r="B80" s="135">
        <v>926</v>
      </c>
      <c r="C80" s="130" t="s">
        <v>186</v>
      </c>
      <c r="D80" s="131"/>
      <c r="E80" s="131"/>
      <c r="F80" s="133">
        <f>F81</f>
        <v>242090</v>
      </c>
    </row>
    <row r="81" spans="1:6" ht="12.75">
      <c r="A81" s="128" t="s">
        <v>184</v>
      </c>
      <c r="B81" s="8">
        <v>926</v>
      </c>
      <c r="C81" s="114" t="s">
        <v>187</v>
      </c>
      <c r="D81" s="42"/>
      <c r="E81" s="48"/>
      <c r="F81" s="94">
        <f>F82</f>
        <v>242090</v>
      </c>
    </row>
    <row r="82" spans="1:6" ht="12.75">
      <c r="A82" s="43" t="s">
        <v>185</v>
      </c>
      <c r="B82" s="8">
        <v>926</v>
      </c>
      <c r="C82" s="123" t="s">
        <v>187</v>
      </c>
      <c r="D82" s="8" t="s">
        <v>150</v>
      </c>
      <c r="E82" s="48">
        <v>300</v>
      </c>
      <c r="F82" s="94">
        <v>242090</v>
      </c>
    </row>
    <row r="83" spans="1:6" ht="102">
      <c r="A83" s="11" t="s">
        <v>151</v>
      </c>
      <c r="B83" s="120">
        <v>926</v>
      </c>
      <c r="C83" s="113" t="s">
        <v>189</v>
      </c>
      <c r="D83" s="112"/>
      <c r="E83" s="54"/>
      <c r="F83" s="65">
        <f>SUM(F84)</f>
        <v>0</v>
      </c>
    </row>
    <row r="84" spans="1:6" ht="12.75">
      <c r="A84" s="47" t="s">
        <v>188</v>
      </c>
      <c r="B84" s="8">
        <v>926</v>
      </c>
      <c r="C84" s="123" t="s">
        <v>189</v>
      </c>
      <c r="D84" s="8" t="s">
        <v>154</v>
      </c>
      <c r="E84" s="48">
        <v>400</v>
      </c>
      <c r="F84" s="94"/>
    </row>
    <row r="85" spans="1:6" ht="63.75">
      <c r="A85" s="111" t="s">
        <v>212</v>
      </c>
      <c r="B85" s="129">
        <v>926</v>
      </c>
      <c r="C85" s="130" t="s">
        <v>191</v>
      </c>
      <c r="D85" s="131"/>
      <c r="E85" s="132"/>
      <c r="F85" s="133">
        <f>SUM(F87)</f>
        <v>34025</v>
      </c>
    </row>
    <row r="86" spans="1:6" ht="12.75">
      <c r="A86" s="128" t="s">
        <v>190</v>
      </c>
      <c r="B86" s="142">
        <v>926</v>
      </c>
      <c r="C86" s="143" t="s">
        <v>193</v>
      </c>
      <c r="D86" s="144" t="s">
        <v>126</v>
      </c>
      <c r="E86" s="122"/>
      <c r="F86" s="140">
        <f>SUM(F87)</f>
        <v>34025</v>
      </c>
    </row>
    <row r="87" spans="1:6" ht="12.75">
      <c r="A87" s="141" t="s">
        <v>192</v>
      </c>
      <c r="B87" s="142">
        <v>926</v>
      </c>
      <c r="C87" s="143" t="s">
        <v>193</v>
      </c>
      <c r="D87" s="144" t="s">
        <v>126</v>
      </c>
      <c r="E87" s="127">
        <v>200</v>
      </c>
      <c r="F87" s="145">
        <v>34025</v>
      </c>
    </row>
    <row r="88" spans="1:6" ht="25.5">
      <c r="A88" s="141" t="s">
        <v>125</v>
      </c>
      <c r="B88" s="96"/>
      <c r="C88" s="5"/>
      <c r="D88" s="59"/>
      <c r="E88" s="49">
        <v>500</v>
      </c>
      <c r="F88" s="95"/>
    </row>
    <row r="89" spans="1:6" ht="12.75">
      <c r="A89" s="5" t="s">
        <v>41</v>
      </c>
      <c r="B89" s="97"/>
      <c r="C89" s="52"/>
      <c r="D89" s="50"/>
      <c r="E89" s="51"/>
      <c r="F89" s="72">
        <f>SUM(F85+F80+F69+F50+F46+F41+F36+F14)</f>
        <v>12178144.74</v>
      </c>
    </row>
    <row r="90" spans="1:6" ht="12.75">
      <c r="A90" s="52" t="s">
        <v>37</v>
      </c>
      <c r="B90" s="12"/>
      <c r="C90" s="12"/>
      <c r="D90" s="12"/>
      <c r="E90" s="53"/>
      <c r="F90" s="53" t="s">
        <v>72</v>
      </c>
    </row>
    <row r="91" ht="12.75">
      <c r="A91" s="73" t="s">
        <v>3</v>
      </c>
    </row>
  </sheetData>
  <sheetProtection/>
  <mergeCells count="7">
    <mergeCell ref="A10:E10"/>
    <mergeCell ref="A1:E1"/>
    <mergeCell ref="A2:E2"/>
    <mergeCell ref="A4:E4"/>
    <mergeCell ref="A5:E5"/>
    <mergeCell ref="A3:E3"/>
    <mergeCell ref="A8:F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64">
      <selection activeCell="I32" sqref="I32"/>
    </sheetView>
  </sheetViews>
  <sheetFormatPr defaultColWidth="9.00390625" defaultRowHeight="12.75"/>
  <cols>
    <col min="1" max="1" width="46.625" style="0" customWidth="1"/>
    <col min="2" max="2" width="5.75390625" style="0" customWidth="1"/>
    <col min="3" max="3" width="6.625" style="0" customWidth="1"/>
    <col min="4" max="4" width="14.00390625" style="0" customWidth="1"/>
    <col min="5" max="5" width="6.625" style="0" customWidth="1"/>
    <col min="6" max="6" width="15.25390625" style="0" customWidth="1"/>
    <col min="7" max="7" width="15.375" style="0" customWidth="1"/>
  </cols>
  <sheetData>
    <row r="1" spans="1:6" ht="12.75">
      <c r="A1" s="242" t="s">
        <v>46</v>
      </c>
      <c r="B1" s="242"/>
      <c r="C1" s="242"/>
      <c r="D1" s="242"/>
      <c r="E1" s="242"/>
      <c r="F1" s="242"/>
    </row>
    <row r="2" spans="1:6" ht="12.75">
      <c r="A2" s="242" t="s">
        <v>80</v>
      </c>
      <c r="B2" s="242"/>
      <c r="C2" s="242"/>
      <c r="D2" s="242"/>
      <c r="E2" s="242"/>
      <c r="F2" s="242"/>
    </row>
    <row r="3" spans="1:6" ht="12.75">
      <c r="A3" s="242" t="s">
        <v>81</v>
      </c>
      <c r="B3" s="242"/>
      <c r="C3" s="242"/>
      <c r="D3" s="242"/>
      <c r="E3" s="242"/>
      <c r="F3" s="242"/>
    </row>
    <row r="4" spans="1:6" ht="12.75">
      <c r="A4" s="250" t="s">
        <v>407</v>
      </c>
      <c r="B4" s="250"/>
      <c r="C4" s="250"/>
      <c r="D4" s="250"/>
      <c r="E4" s="250"/>
      <c r="F4" s="250"/>
    </row>
    <row r="5" spans="1:6" ht="12.75">
      <c r="A5" s="250" t="s">
        <v>408</v>
      </c>
      <c r="B5" s="250"/>
      <c r="C5" s="250"/>
      <c r="D5" s="250"/>
      <c r="E5" s="250"/>
      <c r="F5" s="250"/>
    </row>
    <row r="8" spans="1:6" ht="52.5" customHeight="1">
      <c r="A8" s="249" t="s">
        <v>355</v>
      </c>
      <c r="B8" s="249"/>
      <c r="C8" s="249"/>
      <c r="D8" s="249"/>
      <c r="E8" s="249"/>
      <c r="F8" s="249"/>
    </row>
    <row r="12" spans="1:7" ht="76.5">
      <c r="A12" s="42" t="s">
        <v>1</v>
      </c>
      <c r="B12" s="8" t="s">
        <v>78</v>
      </c>
      <c r="C12" s="8" t="s">
        <v>78</v>
      </c>
      <c r="D12" s="8" t="s">
        <v>79</v>
      </c>
      <c r="E12" s="8" t="s">
        <v>36</v>
      </c>
      <c r="F12" s="8" t="s">
        <v>298</v>
      </c>
      <c r="G12" s="8" t="s">
        <v>354</v>
      </c>
    </row>
    <row r="13" spans="1:7" ht="25.5">
      <c r="A13" s="47" t="s">
        <v>82</v>
      </c>
      <c r="B13" s="53">
        <v>926</v>
      </c>
      <c r="C13" s="112"/>
      <c r="D13" s="8"/>
      <c r="E13" s="8"/>
      <c r="F13" s="98">
        <f>F68</f>
        <v>0</v>
      </c>
      <c r="G13" s="98">
        <f>G68</f>
        <v>0</v>
      </c>
    </row>
    <row r="14" spans="1:7" ht="39" customHeight="1">
      <c r="A14" s="128" t="s">
        <v>162</v>
      </c>
      <c r="B14" s="131">
        <v>926</v>
      </c>
      <c r="C14" s="134" t="s">
        <v>163</v>
      </c>
      <c r="D14" s="135"/>
      <c r="E14" s="135"/>
      <c r="F14" s="136">
        <f>SUM(F15+F22+F20+F27)</f>
        <v>3416431.9</v>
      </c>
      <c r="G14" s="136">
        <f>SUM(G15+G22+G20+G27)</f>
        <v>3416359.39</v>
      </c>
    </row>
    <row r="15" spans="1:7" ht="38.25" customHeight="1">
      <c r="A15" s="47" t="s">
        <v>194</v>
      </c>
      <c r="B15" s="120">
        <v>926</v>
      </c>
      <c r="C15" s="113" t="s">
        <v>164</v>
      </c>
      <c r="D15" s="53"/>
      <c r="E15" s="54"/>
      <c r="F15" s="65">
        <f>SUM(F16)</f>
        <v>2605816.9</v>
      </c>
      <c r="G15" s="65">
        <f>SUM(G16)</f>
        <v>2610917.39</v>
      </c>
    </row>
    <row r="16" spans="1:7" ht="39.75" customHeight="1">
      <c r="A16" s="43" t="s">
        <v>136</v>
      </c>
      <c r="B16" s="8">
        <v>926</v>
      </c>
      <c r="C16" s="114" t="s">
        <v>164</v>
      </c>
      <c r="D16" s="42" t="s">
        <v>132</v>
      </c>
      <c r="E16" s="48"/>
      <c r="F16" s="70">
        <f>SUM(F17+F18+F19)</f>
        <v>2605816.9</v>
      </c>
      <c r="G16" s="70">
        <f>SUM(G17+G18+G19)</f>
        <v>2610917.39</v>
      </c>
    </row>
    <row r="17" spans="1:7" ht="29.25" customHeight="1">
      <c r="A17" s="5" t="s">
        <v>40</v>
      </c>
      <c r="B17" s="8">
        <v>926</v>
      </c>
      <c r="C17" s="114" t="s">
        <v>164</v>
      </c>
      <c r="D17" s="42" t="s">
        <v>132</v>
      </c>
      <c r="E17" s="48">
        <v>100</v>
      </c>
      <c r="F17" s="70">
        <v>2215031</v>
      </c>
      <c r="G17" s="70">
        <v>2215031</v>
      </c>
    </row>
    <row r="18" spans="1:7" ht="28.5" customHeight="1">
      <c r="A18" s="63" t="s">
        <v>39</v>
      </c>
      <c r="B18" s="8">
        <v>926</v>
      </c>
      <c r="C18" s="114" t="s">
        <v>164</v>
      </c>
      <c r="D18" s="42" t="s">
        <v>132</v>
      </c>
      <c r="E18" s="101">
        <v>200</v>
      </c>
      <c r="F18" s="70">
        <v>382785.9</v>
      </c>
      <c r="G18" s="70">
        <v>387886.39</v>
      </c>
    </row>
    <row r="19" spans="1:7" ht="31.5" customHeight="1">
      <c r="A19" s="40" t="s">
        <v>139</v>
      </c>
      <c r="B19" s="8">
        <v>926</v>
      </c>
      <c r="C19" s="114" t="s">
        <v>164</v>
      </c>
      <c r="D19" s="42" t="s">
        <v>132</v>
      </c>
      <c r="E19" s="48">
        <v>800</v>
      </c>
      <c r="F19" s="70">
        <v>8000</v>
      </c>
      <c r="G19" s="70">
        <v>8000</v>
      </c>
    </row>
    <row r="20" spans="1:7" ht="27.75" customHeight="1">
      <c r="A20" s="43" t="s">
        <v>138</v>
      </c>
      <c r="B20" s="121">
        <v>926</v>
      </c>
      <c r="C20" s="119" t="s">
        <v>165</v>
      </c>
      <c r="D20" s="42" t="s">
        <v>137</v>
      </c>
      <c r="E20" s="48"/>
      <c r="F20" s="70">
        <f>SUM(F21)</f>
        <v>745442</v>
      </c>
      <c r="G20" s="70">
        <f>SUM(G21)</f>
        <v>745442</v>
      </c>
    </row>
    <row r="21" spans="1:7" ht="66.75" customHeight="1">
      <c r="A21" s="5" t="s">
        <v>40</v>
      </c>
      <c r="B21" s="121">
        <v>926</v>
      </c>
      <c r="C21" s="119" t="s">
        <v>165</v>
      </c>
      <c r="D21" s="42" t="s">
        <v>137</v>
      </c>
      <c r="E21" s="54">
        <v>100</v>
      </c>
      <c r="F21" s="70">
        <v>745442</v>
      </c>
      <c r="G21" s="70">
        <v>745442</v>
      </c>
    </row>
    <row r="22" spans="1:7" ht="47.25" customHeight="1">
      <c r="A22" s="111" t="s">
        <v>140</v>
      </c>
      <c r="B22" s="8">
        <v>926</v>
      </c>
      <c r="C22" s="114" t="s">
        <v>166</v>
      </c>
      <c r="D22" s="101" t="s">
        <v>141</v>
      </c>
      <c r="E22" s="48">
        <v>200</v>
      </c>
      <c r="F22" s="103">
        <v>60000</v>
      </c>
      <c r="G22" s="103">
        <v>60000</v>
      </c>
    </row>
    <row r="23" spans="1:7" ht="46.5" customHeight="1">
      <c r="A23" s="43" t="s">
        <v>142</v>
      </c>
      <c r="B23" s="8">
        <v>926</v>
      </c>
      <c r="C23" s="114" t="s">
        <v>164</v>
      </c>
      <c r="D23" s="56" t="s">
        <v>70</v>
      </c>
      <c r="E23" s="48"/>
      <c r="F23" s="70">
        <f>F24</f>
        <v>0</v>
      </c>
      <c r="G23" s="70">
        <f>G24</f>
        <v>0</v>
      </c>
    </row>
    <row r="24" spans="1:7" ht="34.5" customHeight="1">
      <c r="A24" s="40" t="s">
        <v>143</v>
      </c>
      <c r="B24" s="8">
        <v>926</v>
      </c>
      <c r="C24" s="114" t="s">
        <v>164</v>
      </c>
      <c r="D24" s="56" t="s">
        <v>71</v>
      </c>
      <c r="E24" s="54"/>
      <c r="F24" s="70"/>
      <c r="G24" s="70"/>
    </row>
    <row r="25" spans="1:7" ht="30" customHeight="1">
      <c r="A25" s="111" t="s">
        <v>145</v>
      </c>
      <c r="B25" s="8">
        <v>926</v>
      </c>
      <c r="C25" s="114" t="s">
        <v>164</v>
      </c>
      <c r="D25" s="42" t="s">
        <v>144</v>
      </c>
      <c r="E25" s="122"/>
      <c r="F25" s="70"/>
      <c r="G25" s="70"/>
    </row>
    <row r="26" spans="1:7" ht="35.25" customHeight="1">
      <c r="A26" s="63" t="s">
        <v>39</v>
      </c>
      <c r="B26" s="8">
        <v>926</v>
      </c>
      <c r="C26" s="114" t="s">
        <v>164</v>
      </c>
      <c r="D26" s="42" t="s">
        <v>144</v>
      </c>
      <c r="E26" s="54">
        <v>200</v>
      </c>
      <c r="F26" s="70"/>
      <c r="G26" s="70"/>
    </row>
    <row r="27" spans="1:7" ht="35.25" customHeight="1">
      <c r="A27" s="40" t="s">
        <v>39</v>
      </c>
      <c r="B27" s="8">
        <v>926</v>
      </c>
      <c r="C27" s="114" t="s">
        <v>270</v>
      </c>
      <c r="D27" s="42" t="s">
        <v>268</v>
      </c>
      <c r="E27" s="54">
        <v>200</v>
      </c>
      <c r="F27" s="70">
        <v>5173</v>
      </c>
      <c r="G27" s="70"/>
    </row>
    <row r="28" spans="1:7" ht="18" customHeight="1">
      <c r="A28" s="128" t="s">
        <v>168</v>
      </c>
      <c r="B28" s="129">
        <v>926</v>
      </c>
      <c r="C28" s="130" t="s">
        <v>169</v>
      </c>
      <c r="D28" s="131"/>
      <c r="E28" s="132"/>
      <c r="F28" s="133">
        <f>SUM(F29)</f>
        <v>234700</v>
      </c>
      <c r="G28" s="133">
        <f>SUM(G29)</f>
        <v>243500</v>
      </c>
    </row>
    <row r="29" spans="1:7" ht="31.5" customHeight="1">
      <c r="A29" s="40" t="s">
        <v>170</v>
      </c>
      <c r="B29" s="8">
        <v>926</v>
      </c>
      <c r="C29" s="114" t="s">
        <v>167</v>
      </c>
      <c r="D29" s="42"/>
      <c r="E29" s="54"/>
      <c r="F29" s="70">
        <f>SUM(F30)</f>
        <v>234700</v>
      </c>
      <c r="G29" s="70">
        <f>SUM(G30)</f>
        <v>243500</v>
      </c>
    </row>
    <row r="30" spans="1:7" ht="28.5" customHeight="1">
      <c r="A30" s="44" t="s">
        <v>160</v>
      </c>
      <c r="B30" s="8">
        <v>926</v>
      </c>
      <c r="C30" s="114" t="s">
        <v>167</v>
      </c>
      <c r="D30" s="8" t="s">
        <v>159</v>
      </c>
      <c r="E30" s="48"/>
      <c r="F30" s="71">
        <f>SUM(F31:F32)</f>
        <v>234700</v>
      </c>
      <c r="G30" s="71">
        <f>SUM(G31:G32)</f>
        <v>243500</v>
      </c>
    </row>
    <row r="31" spans="1:7" ht="39" customHeight="1">
      <c r="A31" s="5" t="s">
        <v>40</v>
      </c>
      <c r="B31" s="8">
        <v>926</v>
      </c>
      <c r="C31" s="115" t="s">
        <v>167</v>
      </c>
      <c r="D31" s="8" t="s">
        <v>159</v>
      </c>
      <c r="E31" s="48">
        <v>100</v>
      </c>
      <c r="F31" s="71">
        <v>229152</v>
      </c>
      <c r="G31" s="71">
        <v>229152</v>
      </c>
    </row>
    <row r="32" spans="1:7" ht="31.5" customHeight="1">
      <c r="A32" s="40" t="s">
        <v>39</v>
      </c>
      <c r="B32" s="8">
        <v>926</v>
      </c>
      <c r="C32" s="116" t="s">
        <v>167</v>
      </c>
      <c r="D32" s="8" t="s">
        <v>159</v>
      </c>
      <c r="E32" s="54">
        <v>200</v>
      </c>
      <c r="F32" s="71">
        <v>5548</v>
      </c>
      <c r="G32" s="71">
        <v>14348</v>
      </c>
    </row>
    <row r="33" spans="1:7" ht="27.75" customHeight="1">
      <c r="A33" s="128" t="s">
        <v>171</v>
      </c>
      <c r="B33" s="129">
        <v>926</v>
      </c>
      <c r="C33" s="130" t="s">
        <v>173</v>
      </c>
      <c r="D33" s="131"/>
      <c r="E33" s="132"/>
      <c r="F33" s="133">
        <f>F34</f>
        <v>114000</v>
      </c>
      <c r="G33" s="133">
        <f>G34</f>
        <v>114000</v>
      </c>
    </row>
    <row r="34" spans="1:7" ht="18.75" customHeight="1">
      <c r="A34" s="69" t="s">
        <v>172</v>
      </c>
      <c r="B34" s="8">
        <v>926</v>
      </c>
      <c r="C34" s="123" t="s">
        <v>174</v>
      </c>
      <c r="D34" s="124"/>
      <c r="E34" s="101"/>
      <c r="F34" s="103">
        <f>SUM(F35)</f>
        <v>114000</v>
      </c>
      <c r="G34" s="103">
        <f>SUM(G35)</f>
        <v>114000</v>
      </c>
    </row>
    <row r="35" spans="1:7" ht="51" customHeight="1">
      <c r="A35" s="43" t="s">
        <v>96</v>
      </c>
      <c r="B35" s="8">
        <v>926</v>
      </c>
      <c r="C35" s="117" t="s">
        <v>174</v>
      </c>
      <c r="D35" s="56" t="s">
        <v>92</v>
      </c>
      <c r="E35" s="48"/>
      <c r="F35" s="94">
        <f>SUM(F36)</f>
        <v>114000</v>
      </c>
      <c r="G35" s="94">
        <f>SUM(G36)</f>
        <v>114000</v>
      </c>
    </row>
    <row r="36" spans="1:7" ht="65.25" customHeight="1">
      <c r="A36" s="146" t="s">
        <v>39</v>
      </c>
      <c r="B36" s="142">
        <v>926</v>
      </c>
      <c r="C36" s="147"/>
      <c r="D36" s="148" t="s">
        <v>92</v>
      </c>
      <c r="E36" s="122">
        <v>200</v>
      </c>
      <c r="F36" s="140">
        <v>114000</v>
      </c>
      <c r="G36" s="140">
        <v>114000</v>
      </c>
    </row>
    <row r="37" spans="1:7" s="125" customFormat="1" ht="24.75" customHeight="1">
      <c r="A37" s="151" t="s">
        <v>242</v>
      </c>
      <c r="B37" s="129">
        <v>926</v>
      </c>
      <c r="C37" s="130" t="s">
        <v>240</v>
      </c>
      <c r="D37" s="131"/>
      <c r="E37" s="132"/>
      <c r="F37" s="133">
        <f>F38</f>
        <v>0</v>
      </c>
      <c r="G37" s="133">
        <f>G38</f>
        <v>0</v>
      </c>
    </row>
    <row r="38" spans="1:7" ht="30.75" customHeight="1">
      <c r="A38" s="102" t="s">
        <v>241</v>
      </c>
      <c r="B38" s="8">
        <v>926</v>
      </c>
      <c r="C38" s="126" t="s">
        <v>240</v>
      </c>
      <c r="D38" s="101" t="s">
        <v>235</v>
      </c>
      <c r="E38" s="54"/>
      <c r="F38" s="84">
        <f>F39</f>
        <v>0</v>
      </c>
      <c r="G38" s="84">
        <f>G39</f>
        <v>0</v>
      </c>
    </row>
    <row r="39" spans="1:7" ht="33" customHeight="1">
      <c r="A39" s="6" t="s">
        <v>39</v>
      </c>
      <c r="B39" s="8">
        <v>926</v>
      </c>
      <c r="C39" s="126" t="s">
        <v>240</v>
      </c>
      <c r="D39" s="101" t="s">
        <v>235</v>
      </c>
      <c r="E39" s="48">
        <v>200</v>
      </c>
      <c r="F39" s="94"/>
      <c r="G39" s="94"/>
    </row>
    <row r="40" spans="1:7" ht="33.75" customHeight="1">
      <c r="A40" s="137" t="s">
        <v>175</v>
      </c>
      <c r="B40" s="129">
        <v>926</v>
      </c>
      <c r="C40" s="138" t="s">
        <v>176</v>
      </c>
      <c r="D40" s="131"/>
      <c r="E40" s="132"/>
      <c r="F40" s="139">
        <f>SUM(F41)</f>
        <v>1195088.6</v>
      </c>
      <c r="G40" s="139">
        <f>SUM(G41)</f>
        <v>1196261.1099999999</v>
      </c>
    </row>
    <row r="41" spans="1:7" ht="25.5" customHeight="1">
      <c r="A41" s="102" t="s">
        <v>177</v>
      </c>
      <c r="B41" s="8">
        <v>926</v>
      </c>
      <c r="C41" s="116" t="s">
        <v>178</v>
      </c>
      <c r="D41" s="101"/>
      <c r="E41" s="54"/>
      <c r="F41" s="84">
        <f>SUM(F42+F44+F46+F48+F50+F52)</f>
        <v>1195088.6</v>
      </c>
      <c r="G41" s="84">
        <f>SUM(G42+G44+G46+G48+G50+G52)</f>
        <v>1196261.1099999999</v>
      </c>
    </row>
    <row r="42" spans="1:7" ht="33.75" customHeight="1">
      <c r="A42" s="102" t="s">
        <v>99</v>
      </c>
      <c r="B42" s="8">
        <v>926</v>
      </c>
      <c r="C42" s="126" t="s">
        <v>178</v>
      </c>
      <c r="D42" s="101" t="s">
        <v>100</v>
      </c>
      <c r="E42" s="54"/>
      <c r="F42" s="84">
        <f>F43</f>
        <v>900000</v>
      </c>
      <c r="G42" s="84">
        <f>G43</f>
        <v>900000</v>
      </c>
    </row>
    <row r="43" spans="1:7" ht="42.75" customHeight="1">
      <c r="A43" s="6" t="s">
        <v>39</v>
      </c>
      <c r="B43" s="8">
        <v>926</v>
      </c>
      <c r="C43" s="126" t="s">
        <v>178</v>
      </c>
      <c r="D43" s="101" t="s">
        <v>100</v>
      </c>
      <c r="E43" s="48">
        <v>200</v>
      </c>
      <c r="F43" s="94">
        <v>900000</v>
      </c>
      <c r="G43" s="94">
        <v>900000</v>
      </c>
    </row>
    <row r="44" spans="1:7" ht="35.25" customHeight="1">
      <c r="A44" s="43" t="s">
        <v>103</v>
      </c>
      <c r="B44" s="8">
        <v>926</v>
      </c>
      <c r="C44" s="126" t="s">
        <v>178</v>
      </c>
      <c r="D44" s="42" t="s">
        <v>104</v>
      </c>
      <c r="E44" s="122"/>
      <c r="F44" s="140">
        <f>SUM(F45)</f>
        <v>181088.6</v>
      </c>
      <c r="G44" s="140">
        <f>SUM(G45)</f>
        <v>182261.11</v>
      </c>
    </row>
    <row r="45" spans="1:7" ht="33" customHeight="1">
      <c r="A45" s="40" t="s">
        <v>39</v>
      </c>
      <c r="B45" s="8">
        <v>926</v>
      </c>
      <c r="C45" s="126" t="s">
        <v>178</v>
      </c>
      <c r="D45" s="42" t="s">
        <v>104</v>
      </c>
      <c r="E45" s="101">
        <v>200</v>
      </c>
      <c r="F45" s="103">
        <v>181088.6</v>
      </c>
      <c r="G45" s="103">
        <v>182261.11</v>
      </c>
    </row>
    <row r="46" spans="1:7" ht="30.75" customHeight="1">
      <c r="A46" s="102" t="s">
        <v>237</v>
      </c>
      <c r="B46" s="8">
        <v>926</v>
      </c>
      <c r="C46" s="126" t="s">
        <v>178</v>
      </c>
      <c r="D46" s="101" t="s">
        <v>224</v>
      </c>
      <c r="E46" s="54"/>
      <c r="F46" s="84">
        <f>F47</f>
        <v>0</v>
      </c>
      <c r="G46" s="84">
        <f>G47</f>
        <v>0</v>
      </c>
    </row>
    <row r="47" spans="1:7" ht="33" customHeight="1">
      <c r="A47" s="6" t="s">
        <v>39</v>
      </c>
      <c r="B47" s="8">
        <v>926</v>
      </c>
      <c r="C47" s="126" t="s">
        <v>178</v>
      </c>
      <c r="D47" s="101" t="s">
        <v>224</v>
      </c>
      <c r="E47" s="48">
        <v>200</v>
      </c>
      <c r="F47" s="94"/>
      <c r="G47" s="94"/>
    </row>
    <row r="48" spans="1:7" ht="25.5">
      <c r="A48" s="43" t="s">
        <v>238</v>
      </c>
      <c r="B48" s="8">
        <v>926</v>
      </c>
      <c r="C48" s="126" t="s">
        <v>178</v>
      </c>
      <c r="D48" s="42" t="s">
        <v>230</v>
      </c>
      <c r="E48" s="122"/>
      <c r="F48" s="150">
        <f>SUM(F49)</f>
        <v>0</v>
      </c>
      <c r="G48" s="150">
        <f>SUM(G49)</f>
        <v>0</v>
      </c>
    </row>
    <row r="49" spans="1:7" ht="25.5">
      <c r="A49" s="40" t="s">
        <v>39</v>
      </c>
      <c r="B49" s="8">
        <v>926</v>
      </c>
      <c r="C49" s="126" t="s">
        <v>178</v>
      </c>
      <c r="D49" s="42" t="s">
        <v>239</v>
      </c>
      <c r="E49" s="54">
        <v>200</v>
      </c>
      <c r="F49" s="67"/>
      <c r="G49" s="67"/>
    </row>
    <row r="50" spans="1:7" ht="48" customHeight="1">
      <c r="A50" s="43" t="s">
        <v>130</v>
      </c>
      <c r="B50" s="8">
        <v>926</v>
      </c>
      <c r="C50" s="126" t="s">
        <v>178</v>
      </c>
      <c r="D50" s="56" t="s">
        <v>131</v>
      </c>
      <c r="E50" s="122"/>
      <c r="F50" s="140">
        <f>SUM(F51)</f>
        <v>104000</v>
      </c>
      <c r="G50" s="140">
        <f>SUM(G51)</f>
        <v>104000</v>
      </c>
    </row>
    <row r="51" spans="1:7" ht="33" customHeight="1">
      <c r="A51" s="40" t="s">
        <v>39</v>
      </c>
      <c r="B51" s="8">
        <v>926</v>
      </c>
      <c r="C51" s="126" t="s">
        <v>178</v>
      </c>
      <c r="D51" s="56" t="s">
        <v>131</v>
      </c>
      <c r="E51" s="101">
        <v>200</v>
      </c>
      <c r="F51" s="103">
        <v>104000</v>
      </c>
      <c r="G51" s="103">
        <v>104000</v>
      </c>
    </row>
    <row r="52" spans="1:7" ht="34.5" customHeight="1">
      <c r="A52" s="40" t="s">
        <v>39</v>
      </c>
      <c r="B52" s="8">
        <v>926</v>
      </c>
      <c r="C52" s="126" t="s">
        <v>178</v>
      </c>
      <c r="D52" s="56" t="s">
        <v>111</v>
      </c>
      <c r="E52" s="101">
        <v>200</v>
      </c>
      <c r="F52" s="103">
        <v>10000</v>
      </c>
      <c r="G52" s="103">
        <v>10000</v>
      </c>
    </row>
    <row r="53" spans="1:7" ht="30" customHeight="1">
      <c r="A53" s="128" t="s">
        <v>179</v>
      </c>
      <c r="B53" s="129">
        <v>926</v>
      </c>
      <c r="C53" s="130" t="s">
        <v>180</v>
      </c>
      <c r="D53" s="107"/>
      <c r="E53" s="132"/>
      <c r="F53" s="133">
        <f>F54</f>
        <v>3029889.5</v>
      </c>
      <c r="G53" s="133">
        <f>G54</f>
        <v>3029889.5</v>
      </c>
    </row>
    <row r="54" spans="1:7" ht="27" customHeight="1">
      <c r="A54" s="69" t="s">
        <v>181</v>
      </c>
      <c r="B54" s="8">
        <v>926</v>
      </c>
      <c r="C54" s="123" t="s">
        <v>182</v>
      </c>
      <c r="D54" s="42"/>
      <c r="E54" s="48"/>
      <c r="F54" s="94">
        <f>SUM(F55+F58+F59)</f>
        <v>3029889.5</v>
      </c>
      <c r="G54" s="94">
        <f>SUM(G55+G58+G59)</f>
        <v>3029889.5</v>
      </c>
    </row>
    <row r="55" spans="1:7" ht="28.5" customHeight="1">
      <c r="A55" s="43" t="s">
        <v>115</v>
      </c>
      <c r="B55" s="8">
        <v>926</v>
      </c>
      <c r="C55" s="123" t="s">
        <v>182</v>
      </c>
      <c r="D55" s="42" t="s">
        <v>116</v>
      </c>
      <c r="E55" s="48">
        <v>100</v>
      </c>
      <c r="F55" s="70">
        <v>2814889.5</v>
      </c>
      <c r="G55" s="70">
        <v>2814889.5</v>
      </c>
    </row>
    <row r="56" spans="1:7" ht="26.25" customHeight="1">
      <c r="A56" s="43" t="s">
        <v>119</v>
      </c>
      <c r="B56" s="8">
        <v>926</v>
      </c>
      <c r="C56" s="123" t="s">
        <v>182</v>
      </c>
      <c r="D56" s="42" t="s">
        <v>183</v>
      </c>
      <c r="E56" s="48">
        <v>100</v>
      </c>
      <c r="F56" s="70"/>
      <c r="G56" s="70"/>
    </row>
    <row r="57" spans="1:7" ht="42" customHeight="1">
      <c r="A57" s="43" t="s">
        <v>117</v>
      </c>
      <c r="B57" s="8">
        <v>926</v>
      </c>
      <c r="C57" s="123" t="s">
        <v>182</v>
      </c>
      <c r="D57" s="42" t="s">
        <v>118</v>
      </c>
      <c r="E57" s="48"/>
      <c r="F57" s="70">
        <f>F58</f>
        <v>210000</v>
      </c>
      <c r="G57" s="70">
        <f>G58</f>
        <v>210000</v>
      </c>
    </row>
    <row r="58" spans="1:7" ht="25.5" customHeight="1">
      <c r="A58" s="40" t="s">
        <v>39</v>
      </c>
      <c r="B58" s="8">
        <v>926</v>
      </c>
      <c r="C58" s="123" t="s">
        <v>182</v>
      </c>
      <c r="D58" s="42" t="s">
        <v>118</v>
      </c>
      <c r="E58" s="48">
        <v>200</v>
      </c>
      <c r="F58" s="70">
        <v>210000</v>
      </c>
      <c r="G58" s="70">
        <v>210000</v>
      </c>
    </row>
    <row r="59" spans="1:7" ht="25.5" customHeight="1">
      <c r="A59" s="40" t="s">
        <v>139</v>
      </c>
      <c r="B59" s="8">
        <v>926</v>
      </c>
      <c r="C59" s="123" t="s">
        <v>182</v>
      </c>
      <c r="D59" s="42" t="s">
        <v>118</v>
      </c>
      <c r="E59" s="48">
        <v>800</v>
      </c>
      <c r="F59" s="70">
        <v>5000</v>
      </c>
      <c r="G59" s="70">
        <v>5000</v>
      </c>
    </row>
    <row r="60" spans="1:7" s="85" customFormat="1" ht="27.75" customHeight="1">
      <c r="A60" s="128" t="s">
        <v>184</v>
      </c>
      <c r="B60" s="135">
        <v>926</v>
      </c>
      <c r="C60" s="130" t="s">
        <v>186</v>
      </c>
      <c r="D60" s="131"/>
      <c r="E60" s="131"/>
      <c r="F60" s="133">
        <f>F61+F63</f>
        <v>242090</v>
      </c>
      <c r="G60" s="133">
        <f>G61+G63</f>
        <v>242090</v>
      </c>
    </row>
    <row r="61" spans="1:7" ht="42.75" customHeight="1">
      <c r="A61" s="43" t="s">
        <v>185</v>
      </c>
      <c r="B61" s="8">
        <v>926</v>
      </c>
      <c r="C61" s="114" t="s">
        <v>187</v>
      </c>
      <c r="D61" s="42"/>
      <c r="E61" s="48"/>
      <c r="F61" s="94">
        <f>F62</f>
        <v>242090</v>
      </c>
      <c r="G61" s="94">
        <f>G62</f>
        <v>242090</v>
      </c>
    </row>
    <row r="62" spans="1:7" ht="33.75" customHeight="1">
      <c r="A62" s="11" t="s">
        <v>151</v>
      </c>
      <c r="B62" s="8">
        <v>926</v>
      </c>
      <c r="C62" s="123" t="s">
        <v>187</v>
      </c>
      <c r="D62" s="8" t="s">
        <v>150</v>
      </c>
      <c r="E62" s="48">
        <v>300</v>
      </c>
      <c r="F62" s="94">
        <v>242090</v>
      </c>
      <c r="G62" s="94">
        <v>242090</v>
      </c>
    </row>
    <row r="63" spans="1:7" ht="40.5" customHeight="1">
      <c r="A63" s="47" t="s">
        <v>188</v>
      </c>
      <c r="B63" s="120">
        <v>926</v>
      </c>
      <c r="C63" s="113" t="s">
        <v>189</v>
      </c>
      <c r="D63" s="112"/>
      <c r="E63" s="54"/>
      <c r="F63" s="65">
        <f>SUM(F64)</f>
        <v>0</v>
      </c>
      <c r="G63" s="65">
        <f>SUM(G64)</f>
        <v>0</v>
      </c>
    </row>
    <row r="64" spans="1:7" ht="25.5" customHeight="1">
      <c r="A64" s="111" t="s">
        <v>155</v>
      </c>
      <c r="B64" s="8">
        <v>926</v>
      </c>
      <c r="C64" s="123" t="s">
        <v>189</v>
      </c>
      <c r="D64" s="8" t="s">
        <v>154</v>
      </c>
      <c r="E64" s="48">
        <v>400</v>
      </c>
      <c r="F64" s="94"/>
      <c r="G64" s="94"/>
    </row>
    <row r="65" spans="1:7" s="85" customFormat="1" ht="21" customHeight="1">
      <c r="A65" s="128" t="s">
        <v>190</v>
      </c>
      <c r="B65" s="129">
        <v>926</v>
      </c>
      <c r="C65" s="130" t="s">
        <v>191</v>
      </c>
      <c r="D65" s="131"/>
      <c r="E65" s="132"/>
      <c r="F65" s="133">
        <f>SUM(F67)</f>
        <v>0</v>
      </c>
      <c r="G65" s="133">
        <f>SUM(G67)</f>
        <v>0</v>
      </c>
    </row>
    <row r="66" spans="1:7" ht="32.25" customHeight="1">
      <c r="A66" s="141" t="s">
        <v>192</v>
      </c>
      <c r="B66" s="142">
        <v>926</v>
      </c>
      <c r="C66" s="143" t="s">
        <v>193</v>
      </c>
      <c r="D66" s="144" t="s">
        <v>126</v>
      </c>
      <c r="E66" s="122"/>
      <c r="F66" s="140">
        <f>SUM(F67)</f>
        <v>0</v>
      </c>
      <c r="G66" s="140">
        <f>SUM(G67)</f>
        <v>0</v>
      </c>
    </row>
    <row r="67" spans="1:7" ht="24.75" customHeight="1">
      <c r="A67" s="141" t="s">
        <v>125</v>
      </c>
      <c r="B67" s="142">
        <v>926</v>
      </c>
      <c r="C67" s="143" t="s">
        <v>193</v>
      </c>
      <c r="D67" s="144" t="s">
        <v>126</v>
      </c>
      <c r="E67" s="127">
        <v>200</v>
      </c>
      <c r="F67" s="145"/>
      <c r="G67" s="145"/>
    </row>
    <row r="68" spans="1:7" ht="21.75" customHeight="1">
      <c r="A68" s="5" t="s">
        <v>41</v>
      </c>
      <c r="B68" s="96"/>
      <c r="C68" s="96"/>
      <c r="D68" s="59"/>
      <c r="E68" s="49">
        <v>500</v>
      </c>
      <c r="F68" s="95"/>
      <c r="G68" s="95"/>
    </row>
    <row r="69" spans="1:7" s="85" customFormat="1" ht="18.75" customHeight="1">
      <c r="A69" s="52" t="s">
        <v>37</v>
      </c>
      <c r="B69" s="97"/>
      <c r="C69" s="97"/>
      <c r="D69" s="50"/>
      <c r="E69" s="51"/>
      <c r="F69" s="72">
        <f>SUM(F65+F60+F53+F40+F37+F33+F28+F14)</f>
        <v>8232200</v>
      </c>
      <c r="G69" s="72">
        <f>SUM(G65+G60+G53+G40+G37+G33+G28+G14)</f>
        <v>8242100</v>
      </c>
    </row>
    <row r="70" spans="1:7" ht="12.75">
      <c r="A70" s="73" t="s">
        <v>3</v>
      </c>
      <c r="B70" s="12"/>
      <c r="C70" s="12"/>
      <c r="D70" s="12"/>
      <c r="E70" s="53"/>
      <c r="F70" s="53" t="s">
        <v>72</v>
      </c>
      <c r="G70" s="53" t="s">
        <v>72</v>
      </c>
    </row>
  </sheetData>
  <sheetProtection/>
  <mergeCells count="6">
    <mergeCell ref="A4:F4"/>
    <mergeCell ref="A5:F5"/>
    <mergeCell ref="A8:F8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M354" sqref="M354"/>
    </sheetView>
  </sheetViews>
  <sheetFormatPr defaultColWidth="9.00390625" defaultRowHeight="12.75"/>
  <cols>
    <col min="1" max="1" width="24.375" style="0" customWidth="1"/>
    <col min="2" max="2" width="50.125" style="0" customWidth="1"/>
    <col min="3" max="3" width="17.375" style="0" customWidth="1"/>
    <col min="4" max="10" width="9.125" style="0" hidden="1" customWidth="1"/>
  </cols>
  <sheetData>
    <row r="1" spans="1:3" ht="12.75">
      <c r="A1" s="242" t="s">
        <v>199</v>
      </c>
      <c r="B1" s="242"/>
      <c r="C1" s="242"/>
    </row>
    <row r="2" spans="1:3" ht="12.75">
      <c r="A2" s="242" t="s">
        <v>80</v>
      </c>
      <c r="B2" s="242"/>
      <c r="C2" s="242"/>
    </row>
    <row r="3" spans="1:3" ht="12.75">
      <c r="A3" s="242" t="s">
        <v>81</v>
      </c>
      <c r="B3" s="242"/>
      <c r="C3" s="242"/>
    </row>
    <row r="4" spans="1:10" ht="12.75">
      <c r="A4" s="252" t="s">
        <v>330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2.75">
      <c r="A5" s="252" t="s">
        <v>344</v>
      </c>
      <c r="B5" s="252"/>
      <c r="C5" s="252"/>
      <c r="D5" s="252"/>
      <c r="E5" s="252"/>
      <c r="F5" s="252"/>
      <c r="G5" s="252"/>
      <c r="H5" s="252"/>
      <c r="I5" s="252"/>
      <c r="J5" s="252"/>
    </row>
    <row r="7" spans="1:3" ht="12.75">
      <c r="A7" s="248" t="s">
        <v>4</v>
      </c>
      <c r="B7" s="248"/>
      <c r="C7" s="248"/>
    </row>
    <row r="8" spans="1:3" ht="12.75">
      <c r="A8" s="248" t="s">
        <v>5</v>
      </c>
      <c r="B8" s="248"/>
      <c r="C8" s="248"/>
    </row>
    <row r="9" spans="1:3" ht="12.75">
      <c r="A9" s="248" t="s">
        <v>341</v>
      </c>
      <c r="B9" s="248"/>
      <c r="C9" s="248"/>
    </row>
    <row r="11" spans="1:3" ht="12.75">
      <c r="A11" s="7" t="s">
        <v>0</v>
      </c>
      <c r="B11" s="7" t="s">
        <v>6</v>
      </c>
      <c r="C11" s="8" t="s">
        <v>44</v>
      </c>
    </row>
    <row r="12" spans="1:3" ht="31.5" customHeight="1">
      <c r="A12" s="9" t="s">
        <v>203</v>
      </c>
      <c r="B12" s="10" t="s">
        <v>7</v>
      </c>
      <c r="C12" s="78">
        <f>SUM(C13-C14)</f>
        <v>-196133.06000000052</v>
      </c>
    </row>
    <row r="13" spans="1:3" ht="33" customHeight="1">
      <c r="A13" s="7" t="s">
        <v>204</v>
      </c>
      <c r="B13" s="11" t="s">
        <v>8</v>
      </c>
      <c r="C13" s="79">
        <f>Лист2!C65</f>
        <v>11982011.68</v>
      </c>
    </row>
    <row r="14" spans="1:3" ht="29.25" customHeight="1">
      <c r="A14" s="7" t="s">
        <v>205</v>
      </c>
      <c r="B14" s="11" t="s">
        <v>9</v>
      </c>
      <c r="C14" s="79">
        <f>Лист4!D104</f>
        <v>12178144.74</v>
      </c>
    </row>
    <row r="15" spans="1:3" ht="12.75">
      <c r="A15" s="12"/>
      <c r="B15" s="13" t="s">
        <v>10</v>
      </c>
      <c r="C15" s="80">
        <v>0</v>
      </c>
    </row>
  </sheetData>
  <sheetProtection/>
  <mergeCells count="8">
    <mergeCell ref="A7:C7"/>
    <mergeCell ref="A8:C8"/>
    <mergeCell ref="A9:C9"/>
    <mergeCell ref="A1:C1"/>
    <mergeCell ref="A2:C2"/>
    <mergeCell ref="A3:C3"/>
    <mergeCell ref="A4:J4"/>
    <mergeCell ref="A5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6.375" style="0" customWidth="1"/>
    <col min="2" max="2" width="47.375" style="0" customWidth="1"/>
    <col min="3" max="3" width="15.75390625" style="0" customWidth="1"/>
    <col min="4" max="4" width="16.625" style="0" customWidth="1"/>
    <col min="5" max="5" width="0.37109375" style="0" customWidth="1"/>
    <col min="6" max="10" width="9.125" style="0" hidden="1" customWidth="1"/>
  </cols>
  <sheetData>
    <row r="1" spans="1:4" ht="12.75">
      <c r="A1" s="242" t="s">
        <v>200</v>
      </c>
      <c r="B1" s="242"/>
      <c r="C1" s="242"/>
      <c r="D1" s="242"/>
    </row>
    <row r="2" spans="1:4" ht="12.75">
      <c r="A2" s="242" t="s">
        <v>80</v>
      </c>
      <c r="B2" s="242"/>
      <c r="C2" s="242"/>
      <c r="D2" s="242"/>
    </row>
    <row r="3" spans="1:4" ht="12.75">
      <c r="A3" s="242" t="s">
        <v>81</v>
      </c>
      <c r="B3" s="242"/>
      <c r="C3" s="242"/>
      <c r="D3" s="242"/>
    </row>
    <row r="4" spans="1:10" ht="12.75">
      <c r="A4" s="252" t="s">
        <v>330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2.75">
      <c r="A5" s="252" t="s">
        <v>344</v>
      </c>
      <c r="B5" s="252"/>
      <c r="C5" s="252"/>
      <c r="D5" s="252"/>
      <c r="E5" s="252"/>
      <c r="F5" s="252"/>
      <c r="G5" s="252"/>
      <c r="H5" s="252"/>
      <c r="I5" s="252"/>
      <c r="J5" s="252"/>
    </row>
    <row r="7" spans="1:3" ht="12.75">
      <c r="A7" s="248" t="s">
        <v>4</v>
      </c>
      <c r="B7" s="248"/>
      <c r="C7" s="248"/>
    </row>
    <row r="8" spans="1:3" ht="12.75">
      <c r="A8" s="248" t="s">
        <v>5</v>
      </c>
      <c r="B8" s="248"/>
      <c r="C8" s="248"/>
    </row>
    <row r="9" spans="1:3" ht="12" customHeight="1">
      <c r="A9" s="248" t="s">
        <v>342</v>
      </c>
      <c r="B9" s="248"/>
      <c r="C9" s="248"/>
    </row>
    <row r="11" spans="1:4" ht="27.75" customHeight="1">
      <c r="A11" s="7" t="s">
        <v>0</v>
      </c>
      <c r="B11" s="7" t="s">
        <v>6</v>
      </c>
      <c r="C11" s="8" t="s">
        <v>302</v>
      </c>
      <c r="D11" s="8" t="s">
        <v>340</v>
      </c>
    </row>
    <row r="12" spans="1:4" ht="35.25" customHeight="1">
      <c r="A12" s="9" t="s">
        <v>203</v>
      </c>
      <c r="B12" s="10" t="s">
        <v>7</v>
      </c>
      <c r="C12" s="78">
        <f>SUM(C13-C14)</f>
        <v>0</v>
      </c>
      <c r="D12" s="78">
        <f>SUM(D13-D14)</f>
        <v>0</v>
      </c>
    </row>
    <row r="13" spans="1:4" ht="28.5" customHeight="1">
      <c r="A13" s="7" t="s">
        <v>204</v>
      </c>
      <c r="B13" s="11" t="s">
        <v>8</v>
      </c>
      <c r="C13" s="79">
        <f>Лист3!C58</f>
        <v>8232200</v>
      </c>
      <c r="D13" s="79">
        <f>Лист3!D58</f>
        <v>8242100</v>
      </c>
    </row>
    <row r="14" spans="1:4" ht="27" customHeight="1">
      <c r="A14" s="7" t="s">
        <v>205</v>
      </c>
      <c r="B14" s="11" t="s">
        <v>9</v>
      </c>
      <c r="C14" s="79">
        <f>Лист5!D85</f>
        <v>8232200</v>
      </c>
      <c r="D14" s="79">
        <f>Лист5!E85</f>
        <v>8242100</v>
      </c>
    </row>
    <row r="15" spans="1:4" ht="12.75">
      <c r="A15" s="12"/>
      <c r="B15" s="13" t="s">
        <v>10</v>
      </c>
      <c r="C15" s="80">
        <v>0</v>
      </c>
      <c r="D15" s="80">
        <v>0</v>
      </c>
    </row>
  </sheetData>
  <sheetProtection/>
  <mergeCells count="8">
    <mergeCell ref="A9:C9"/>
    <mergeCell ref="A1:D1"/>
    <mergeCell ref="A2:D2"/>
    <mergeCell ref="A3:D3"/>
    <mergeCell ref="A7:C7"/>
    <mergeCell ref="A8:C8"/>
    <mergeCell ref="A4:J4"/>
    <mergeCell ref="A5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2021-09-30T11:07:18Z</cp:lastPrinted>
  <dcterms:created xsi:type="dcterms:W3CDTF">2011-04-14T11:17:32Z</dcterms:created>
  <dcterms:modified xsi:type="dcterms:W3CDTF">2021-09-30T11:07:22Z</dcterms:modified>
  <cp:category/>
  <cp:version/>
  <cp:contentType/>
  <cp:contentStatus/>
</cp:coreProperties>
</file>