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 " sheetId="6" r:id="rId6"/>
    <sheet name="Лист7 " sheetId="7" r:id="rId7"/>
    <sheet name="Лист8." sheetId="8" r:id="rId8"/>
    <sheet name="Лист9." sheetId="9" r:id="rId9"/>
    <sheet name="Лист10." sheetId="10" r:id="rId10"/>
    <sheet name="Лист11" sheetId="11" r:id="rId11"/>
    <sheet name="Лист12" sheetId="12" r:id="rId12"/>
    <sheet name="Лист 13" sheetId="13" r:id="rId13"/>
    <sheet name="Лист 14" sheetId="14" r:id="rId14"/>
    <sheet name="Лист 15" sheetId="15" r:id="rId15"/>
    <sheet name=" Лист 16" sheetId="16" r:id="rId16"/>
  </sheets>
  <definedNames/>
  <calcPr fullCalcOnLoad="1"/>
</workbook>
</file>

<file path=xl/sharedStrings.xml><?xml version="1.0" encoding="utf-8"?>
<sst xmlns="http://schemas.openxmlformats.org/spreadsheetml/2006/main" count="1277" uniqueCount="601">
  <si>
    <t>Код</t>
  </si>
  <si>
    <t>Наименование</t>
  </si>
  <si>
    <t>Приложение 2</t>
  </si>
  <si>
    <t>ПРОФИЦИТ/ДЕФИЦИТ</t>
  </si>
  <si>
    <t>Источники</t>
  </si>
  <si>
    <t>внутреннего финансирования дефицита бюджета</t>
  </si>
  <si>
    <t>НАИМЕНОВАНИЕ</t>
  </si>
  <si>
    <t>Изменение остатков средств на счетах по учету средств  бюджета</t>
  </si>
  <si>
    <t>увеличение прочих остатков денежных средств бюджетов поселений</t>
  </si>
  <si>
    <t>уменьшение прочих остатков денежных средств  бюджетов поселений</t>
  </si>
  <si>
    <t>ИТОГО источников внутреннего финансирования</t>
  </si>
  <si>
    <t xml:space="preserve"> </t>
  </si>
  <si>
    <t>Код бюджетной классификации РФ</t>
  </si>
  <si>
    <t>Название дохода</t>
  </si>
  <si>
    <t>000 100 00000 00 0000 000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</si>
  <si>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</si>
  <si>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</si>
  <si>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</si>
  <si>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</si>
  <si>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182 106 01030 10 0000 110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</si>
  <si>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</si>
  <si>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</si>
  <si>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</si>
  <si>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</si>
  <si>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</si>
  <si>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Приложение 3</t>
  </si>
  <si>
    <t xml:space="preserve">                                                                                                                      Приложение 1</t>
  </si>
  <si>
    <t>111 05035 10 0000 120</t>
  </si>
  <si>
    <t>117 01050 10 0000 180</t>
  </si>
  <si>
    <t>000 101 00000 00 0000 000</t>
  </si>
  <si>
    <t>000 106 00000 00 0000 000</t>
  </si>
  <si>
    <t>000 200 00000 00 0000 000</t>
  </si>
  <si>
    <t>000 202 00000 00 0000 000</t>
  </si>
  <si>
    <t>Налоговые и неналоговые доходы</t>
  </si>
  <si>
    <t>Код целевой классификации</t>
  </si>
  <si>
    <t>Вид расходов</t>
  </si>
  <si>
    <t>Итого</t>
  </si>
  <si>
    <t>Приложение 4</t>
  </si>
  <si>
    <t>Закупка товаров, работ и услуг для государственных (муниципальных) нужд</t>
  </si>
  <si>
    <t>Приложение 5</t>
  </si>
  <si>
    <t>Приложение 6</t>
  </si>
  <si>
    <t>План (руб.)</t>
  </si>
  <si>
    <t>Сумма (руб.)</t>
  </si>
  <si>
    <t>Приложение 7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</si>
  <si>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</si>
  <si>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Нывыясненные поступления, зачисляемые в бюджеты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</si>
  <si>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</si>
  <si>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</si>
  <si>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</si>
  <si>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</si>
  <si>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182 106 06033 10 0000 110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</si>
  <si>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</si>
  <si>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</si>
  <si>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01.0.00.00000</t>
  </si>
  <si>
    <t>01.1.00.00000</t>
  </si>
  <si>
    <t>01.1.01.00000</t>
  </si>
  <si>
    <t>02.1.00.00000</t>
  </si>
  <si>
    <t>02.0.00.00000</t>
  </si>
  <si>
    <t>03.0.00.00000</t>
  </si>
  <si>
    <t>04.0.00.00000</t>
  </si>
  <si>
    <t>04.1.00.00000</t>
  </si>
  <si>
    <t>04.1.01.00000</t>
  </si>
  <si>
    <t>05.0.00.00000</t>
  </si>
  <si>
    <t>06.0.00.00000</t>
  </si>
  <si>
    <t>06.1.00.00000</t>
  </si>
  <si>
    <t>06.1.01.00000</t>
  </si>
  <si>
    <t>06.2.00.00000</t>
  </si>
  <si>
    <t>06.2.01.00000</t>
  </si>
  <si>
    <t xml:space="preserve"> -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</si>
  <si>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</si>
  <si>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</si>
  <si>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</si>
  <si>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</si>
  <si>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</si>
  <si>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Главный распоря- дитель</t>
  </si>
  <si>
    <t>Целевая статья</t>
  </si>
  <si>
    <t>к Решению  Совета</t>
  </si>
  <si>
    <t>Васильевского сельского поселения</t>
  </si>
  <si>
    <t>Администрация Васильевского сельского поселения</t>
  </si>
  <si>
    <t>113 01995 10 0000 130</t>
  </si>
  <si>
    <t>Единый сельскохозяйственный налог</t>
  </si>
  <si>
    <t>Налоги на совокупный доход</t>
  </si>
  <si>
    <t>000 105 00000 00 0000 000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</si>
  <si>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</si>
  <si>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926 108 04020 10 0000 110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</si>
  <si>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</si>
  <si>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Муниципальная программа "Обеспечение мероприятий в области пожарной безопасности васильевского сельского поселения" </t>
  </si>
  <si>
    <t>Основное направление "Осуществление мероприятий в области пожарной безопасности"</t>
  </si>
  <si>
    <t>01.1.01.20030</t>
  </si>
  <si>
    <t>Муниципальная программа " Благоустройство и озеленение территории Васильевского сельского поселения"</t>
  </si>
  <si>
    <t xml:space="preserve">Подпрограмма "Организация и обеспечение уличного освещения на территории Васильевского сельского поселения" </t>
  </si>
  <si>
    <t xml:space="preserve">Подпрограмма "Обеспечение мероприятий в области пожарной безопасности Васильевского сельского поселения" </t>
  </si>
  <si>
    <t>Проведение мероприятий в области пожарной безопасности</t>
  </si>
  <si>
    <t>Основное направление "Организация и обеспечение уличного освещения"</t>
  </si>
  <si>
    <t>02.1.01.00000</t>
  </si>
  <si>
    <t>Обеспечение уличного освещения</t>
  </si>
  <si>
    <t>02.1.01.20020</t>
  </si>
  <si>
    <t>02.2.00.00000</t>
  </si>
  <si>
    <t>02.2.01.00000</t>
  </si>
  <si>
    <t>Обеспечение мероприятий по благоустройству</t>
  </si>
  <si>
    <t>02.2.01.00030</t>
  </si>
  <si>
    <t xml:space="preserve">Муниципальная программа "Управление имуществом Васильевского сельского поселения" </t>
  </si>
  <si>
    <t>03.1.00.00000</t>
  </si>
  <si>
    <t>03.1.01.00000</t>
  </si>
  <si>
    <t>Подпрограмма " Мероприятия по содержанию имущества Васильевского сельского поселения"</t>
  </si>
  <si>
    <t>Основное направление Содержание и оформление имущества</t>
  </si>
  <si>
    <t>Осуществление полномочий по содержанию и оформлению имущества</t>
  </si>
  <si>
    <t>03.1.01.20040</t>
  </si>
  <si>
    <t>Муниципальная программа "Развитие культуры и спорта Васильевского сельского поселения"</t>
  </si>
  <si>
    <t>Подпрограмма "Обеспечение деятельности, сохранение иразвитие учреждений культуры на территории Васильевского сельского поселения" муниципальной программы "Развитие культуры и спорта на территории Васильевского сельского поселения"</t>
  </si>
  <si>
    <t>Основное направление "Обеспечение деятельности, сохранения и развития культуры"</t>
  </si>
  <si>
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</si>
  <si>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t>04.1.01.00010</t>
  </si>
  <si>
    <t>Обеспечение деятельности казенных учреждений</t>
  </si>
  <si>
    <t>04.1.01.00050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</si>
  <si>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</si>
  <si>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04.1.01.080340</t>
  </si>
  <si>
    <t>04.2.00.00000</t>
  </si>
  <si>
    <t>04.2.01.00000</t>
  </si>
  <si>
    <t>Основное направление "Развитие физической культуры и спорта на территории Васильевского сельского поселения"</t>
  </si>
  <si>
    <t>Подпрограмма "Развитие физической культуры и спорта на территории Васильевского сельского поселения" муниципальной программы Васильевского сельского поселения "Развитие культуры и спорта на территории Васильевского сельского поселения"</t>
  </si>
  <si>
    <t>Обеспечение содержания и приобретения спортивных площадок</t>
  </si>
  <si>
    <t>04.2.01.00040</t>
  </si>
  <si>
    <t>Муниципальная программа "Энергосбережение и повышение энергетической эффективности учреждений Васильевского сельского поселения"</t>
  </si>
  <si>
    <t>Основное направление "Энергосбережение и повышение Энергетической эффективности"</t>
  </si>
  <si>
    <t>05.1.01.00000</t>
  </si>
  <si>
    <t>Обеспечение мероприятий в области энергосбережения и повышения энергетической эффективности</t>
  </si>
  <si>
    <t>05.1.01.00080</t>
  </si>
  <si>
    <t>06.1.01.00090</t>
  </si>
  <si>
    <t>Муниципальная программа "Развитие муниципального направления"</t>
  </si>
  <si>
    <t>Подпрограмма "Обеспечение деятельности и функций администрации Васильевского сельского поселения" муниципальной программы "Развитие Муниципального управления"</t>
  </si>
  <si>
    <t>06.1.01.000160</t>
  </si>
  <si>
    <t>Обеспечение деятельности и функций Главы поселения</t>
  </si>
  <si>
    <t>Обеспечение функций органов местного самоуправления Васильевского сельского поселения (резервный фонд)</t>
  </si>
  <si>
    <t>06.1.01.00120</t>
  </si>
  <si>
    <t>Подпрограмма "Развитие муниципальной службы в Васильевском сельском поселении" муниципальной программы "Развитие муниципального управления"</t>
  </si>
  <si>
    <t>Основное направление "Развитие муниципальной службы в Васильевском сельском поселении"</t>
  </si>
  <si>
    <t>06.2.01.00140</t>
  </si>
  <si>
    <t>Обеспечение функций органов местного самоуправления</t>
  </si>
  <si>
    <t>Непрограмное направление деятельности Васильевского сельского поселения</t>
  </si>
  <si>
    <t>30.0.00.00000</t>
  </si>
  <si>
    <t>30.9.00.00000</t>
  </si>
  <si>
    <t>Иные непрограмные мероприятия</t>
  </si>
  <si>
    <t>30.9.00.00110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</si>
  <si>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</t>
  </si>
  <si>
    <t>30.9.00.00130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</si>
  <si>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</si>
  <si>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31.0.00.00000</t>
  </si>
  <si>
    <t>31.9.00.00000</t>
  </si>
  <si>
    <t>31.9.00.51180</t>
  </si>
  <si>
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</si>
  <si>
    <t>Раздел</t>
  </si>
  <si>
    <t>Общегосударственные вопросы</t>
  </si>
  <si>
    <t>0100</t>
  </si>
  <si>
    <t>0104</t>
  </si>
  <si>
    <t>0102</t>
  </si>
  <si>
    <t>0111</t>
  </si>
  <si>
    <t>0203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</si>
  <si>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</si>
  <si>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</si>
  <si>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</si>
  <si>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</si>
  <si>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</si>
  <si>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</si>
  <si>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</si>
  <si>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Жилищно- 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</si>
  <si>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</si>
  <si>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</si>
  <si>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</si>
  <si>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</si>
  <si>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</si>
  <si>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</si>
  <si>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</si>
  <si>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04.1.01.80340</t>
  </si>
  <si>
    <t>Социальная политика</t>
  </si>
  <si>
    <t>Пенсионное обеспечение</t>
  </si>
  <si>
    <t>1000</t>
  </si>
  <si>
    <t>1001</t>
  </si>
  <si>
    <t>Физическая культура и спорт</t>
  </si>
  <si>
    <t>1100</t>
  </si>
  <si>
    <t>Массовый спорт</t>
  </si>
  <si>
    <t>1102</t>
  </si>
  <si>
    <t xml:space="preserve">Функционирование Правительства Российской Федерации, высших исполнительных органовгосударственной власти субъектов Российской федерации, местных администраций </t>
  </si>
  <si>
    <t xml:space="preserve"> Муниципальная программа "Обеспечение мероприятий в области пожарной безопасности Васильевского сельского поселения" </t>
  </si>
  <si>
    <t>30.9.00.00150</t>
  </si>
  <si>
    <t>0113</t>
  </si>
  <si>
    <t xml:space="preserve">Обеспечение функций органов местного самоуправления Васильевского сельского поселения </t>
  </si>
  <si>
    <t xml:space="preserve">                                                                                                             Приложение 8</t>
  </si>
  <si>
    <t xml:space="preserve">                                                                                                             Приложение 9</t>
  </si>
  <si>
    <t>Приложение 10</t>
  </si>
  <si>
    <t>Приложение 11</t>
  </si>
  <si>
    <t>926 01 05 00 00 00 0000 000</t>
  </si>
  <si>
    <t>926 01 05 02 01 10 0000 510</t>
  </si>
  <si>
    <t>926 01 05 02 01 10 0000 610</t>
  </si>
  <si>
    <t>Основное направление "Мероприятия по благоустройству и озеленению населенных пунктов"</t>
  </si>
  <si>
    <t>Обеспечение мероприятий по благоустройству и озеленению</t>
  </si>
  <si>
    <t xml:space="preserve">Подпрограмма "Благоустройство и озеленение территории  Васильевского сельского поселения"муниципальной программы Васильевского сельского поселения "Благоустройство и озеленение территории  Васильевского сельского поселения"  </t>
  </si>
  <si>
    <t>926 111 05035 10 0000 120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</si>
  <si>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</si>
  <si>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субсидии бюджетам сельскиъх поселений</t>
  </si>
  <si>
    <t>04.1.01.S0340</t>
  </si>
  <si>
    <t>Межбюджетные трансферты на осуществление части  полномочий по организации ритуальных услуг и содержанию мест захоронения</t>
  </si>
  <si>
    <t>Межбюджетные трансферты на осуществление части  полномочий  по дорожной деятельности и обеспечения безопасности дорожного движения на них</t>
  </si>
  <si>
    <t>Межбюджетные трансферты на осуществление части  полномочий по содержанию и ремонту питьевых колодцев</t>
  </si>
  <si>
    <t>Подпрограмма "Организация ритуальных услуг и содержание мест захоронения"</t>
  </si>
  <si>
    <t>02.3.00.00000</t>
  </si>
  <si>
    <t>02.3.01.00000</t>
  </si>
  <si>
    <t>Основное направление "Организация ритуальных услуг и содержание мест захоронения"</t>
  </si>
  <si>
    <t>Обеспечение мероприятий по организации ритуальных услуг и содержанию мест захоронения</t>
  </si>
  <si>
    <t>02.3.01.10010</t>
  </si>
  <si>
    <t>Подпрограмма "Содержание и ремонт питьевых колодцев"</t>
  </si>
  <si>
    <t>Основное направление "Содержание и ремонт питьевых колодцев"</t>
  </si>
  <si>
    <t>Обеспечение мероприятий по организации  содержанию и ремонту питьевых колодев</t>
  </si>
  <si>
    <t>02.4.00.00000</t>
  </si>
  <si>
    <t>02.4.01.00000</t>
  </si>
  <si>
    <t>02.4.01.10030</t>
  </si>
  <si>
    <t>07.0.00.00000</t>
  </si>
  <si>
    <t>Муниципальная программа "Дорожная деятельность и безопасность дорожного движения"</t>
  </si>
  <si>
    <t>Подпрограмма "Содержание и ремонт дорог"</t>
  </si>
  <si>
    <t>07.1.00.00000</t>
  </si>
  <si>
    <t>07.1.01.10020</t>
  </si>
  <si>
    <t>Обеспечение мероприятий по организации  содержанию и ремонту дорог</t>
  </si>
  <si>
    <t>Обеспечение мероприятий по организации ритуальных услуг и содержание мест захоронения</t>
  </si>
  <si>
    <t xml:space="preserve">Обеспечение мероприятий по содержанию и ремонту питьевых колодцев </t>
  </si>
  <si>
    <t>02.4.01.00030</t>
  </si>
  <si>
    <t>0409</t>
  </si>
  <si>
    <t>Обеспечение мероприятий по организации содержания и ремонту дорог</t>
  </si>
  <si>
    <t>Дорожное хозяйство (дорожные фонды)</t>
  </si>
  <si>
    <t>05.1.01.00040</t>
  </si>
  <si>
    <t>182 101 02030 01 3000 110</t>
  </si>
  <si>
    <t>30.9.00.00160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</si>
  <si>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(Иные бюджетные ассигнования)»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</si>
  <si>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поселения(Закупка товаров, работ и услуг для государственных (муниципальных) нужд)»</t>
  </si>
  <si>
    <t>182 106 06043 10 2100 110</t>
  </si>
  <si>
    <t xml:space="preserve">Прочие доходы от  оказания платных услуг (работ)  получателями средств бюджетов сельских поселений </t>
  </si>
  <si>
    <t>Субсидии бюджетам сельских поселений на поддержку отрасли культуры</t>
  </si>
  <si>
    <t xml:space="preserve">Дотации бюджетам сельских поселений на выравнивание бюджетной обеспеченности </t>
  </si>
  <si>
    <t>Дотации бюджетам  сельских поселений на поддержку мер по обеспечению сбалансированности бюджетов</t>
  </si>
  <si>
    <t>30.9.00.00170</t>
  </si>
  <si>
    <t>30.9.00.00180</t>
  </si>
  <si>
    <t>30.9.00.00190</t>
  </si>
  <si>
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</si>
  <si>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Информационно-програмное обеспечение и организация бюджетного процесса</t>
  </si>
  <si>
    <t>113 02995 10 0000 130</t>
  </si>
  <si>
    <t xml:space="preserve">Прочие доходы от  компенсации затрат бюджетов сельских поселений </t>
  </si>
  <si>
    <t>Обеспечение функций органов местного самоуправления Васильевского сельского поселения (Членские взносы в Ассоциацию)</t>
  </si>
  <si>
    <t>Обеспечение функций органов местного самоуправления Васильевского сельского поселения (Диспансеризация муниципальных служащих)</t>
  </si>
  <si>
    <t>Обеспечение функций органов местного самоуправления Васильевского сельского поселения (Информационно-программное обеспечение)</t>
  </si>
  <si>
    <t>32.9.00.51200</t>
  </si>
  <si>
    <t>31.9.00.51200</t>
  </si>
  <si>
    <t>0105</t>
  </si>
  <si>
    <t>926 113 02995 10 0000 130</t>
  </si>
  <si>
    <t>202 29999 10 0000 150</t>
  </si>
  <si>
    <t>202 25519 10 0000 150</t>
  </si>
  <si>
    <t>218 05010 10 0000 150</t>
  </si>
  <si>
    <t>219 60010 10 0000 150</t>
  </si>
  <si>
    <t>202 35118 10 0000 150</t>
  </si>
  <si>
    <t>202 40014 10 0000 150</t>
  </si>
  <si>
    <t>202 15001 10 0000 150</t>
  </si>
  <si>
    <t>202 15002 10 0000 150</t>
  </si>
  <si>
    <t>926 114 06025 10 0000 430</t>
  </si>
  <si>
    <t>926 202 15001 10 0000 150</t>
  </si>
  <si>
    <t>926 202 15002 10 0000 150</t>
  </si>
  <si>
    <t>926 202 35118 10 0000 150</t>
  </si>
  <si>
    <t>926 202 35120 10 0000 150</t>
  </si>
  <si>
    <t>926 202 40014 10 0000 150</t>
  </si>
  <si>
    <t>926 202 29999 10 0000 150</t>
  </si>
  <si>
    <t>Прочие доходы от  оказания платных услуг получателями средств бюджетов сельских поселений</t>
  </si>
  <si>
    <t> Прочие доходы от компенсации затрат бюджетов сельских поселений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</si>
  <si>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(Диспансеризация муниципальных служащих)</t>
  </si>
  <si>
    <t xml:space="preserve">   Доходы бюджета Васильевского сельского поселения</t>
  </si>
  <si>
    <t>2022 год                    (руб.)</t>
  </si>
  <si>
    <t>2022 год (руб.)</t>
  </si>
  <si>
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</si>
  <si>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</si>
  <si>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</si>
  <si>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муниципальных внутренних заимствований</t>
  </si>
  <si>
    <t>Вид долгового обязательства</t>
  </si>
  <si>
    <t>2022 год</t>
  </si>
  <si>
    <t>Привлечение</t>
  </si>
  <si>
    <t>Погашение</t>
  </si>
  <si>
    <t>Бюджетные кредиты от других бюджетов</t>
  </si>
  <si>
    <t>Кредиты кредитных организаций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</si>
  <si>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</si>
  <si>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муниципального долга</t>
  </si>
  <si>
    <t>к решению Совета сельского поселения</t>
  </si>
  <si>
    <t>№ п/п</t>
  </si>
  <si>
    <t>Цель гарантирования</t>
  </si>
  <si>
    <t>Наименование принципала</t>
  </si>
  <si>
    <t>Сумма гарантирования,  рублей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</si>
  <si>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</si>
  <si>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</si>
  <si>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</si>
  <si>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 xml:space="preserve">Объем бюджетных ассигнований на исполнение гарантий по возможным гарантийным случаям по годам, рублей </t>
  </si>
  <si>
    <t>За счет источников внутреннего финансирования дефицита местного бюджета</t>
  </si>
  <si>
    <t>«О бюджете Васильевского сельского поселения</t>
  </si>
  <si>
    <t>Исполнение  муниципальных гарантий Васильевсого сельского поселения</t>
  </si>
  <si>
    <t>Приложение 14</t>
  </si>
  <si>
    <t>Программа</t>
  </si>
  <si>
    <t>Муниципальные займы Васильевского сельского поселения, осуществляемые путем выпуска ценных бумаг</t>
  </si>
  <si>
    <t>Приложение 13</t>
  </si>
  <si>
    <t>02.2.01.00070</t>
  </si>
  <si>
    <t>Обеспечение беспрепятственного передвижения по территории Васильевского сельского поселения инвалидов и других маломобильных групп населения  (Закупка товаров и услуг для государственных (муниципальных) нужд)</t>
  </si>
  <si>
    <t>2023 год (руб.)</t>
  </si>
  <si>
    <t>1.2. Общий объем бюджетных ассигнований, предусмотренных на исполнение муниципальных гарантий Васильевского сельского поселения по возможным гарантийным случаям, в 2021 году и на плановый период 2022 и 2023 годы.</t>
  </si>
  <si>
    <t>2022 г.</t>
  </si>
  <si>
    <t>Изменения   2021 год                    (руб.)</t>
  </si>
  <si>
    <t>2023 год                    (руб.)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</si>
  <si>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</si>
  <si>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</si>
  <si>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</si>
  <si>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</si>
  <si>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</si>
  <si>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182 105 03010 01 0000 110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</si>
  <si>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</si>
  <si>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налог с организаций</t>
  </si>
  <si>
    <t>000 106 01000 00 0000 110</t>
  </si>
  <si>
    <t>000 105 03000 01 0000 110</t>
  </si>
  <si>
    <t>000 101 02000 01 0000 110</t>
  </si>
  <si>
    <t>000 106 06030 00 0000 110</t>
  </si>
  <si>
    <t>000106 06043 10 0000 110</t>
  </si>
  <si>
    <t>Земельный налог с физических лиц</t>
  </si>
  <si>
    <t>000 106 06040 00 0000 110</t>
  </si>
  <si>
    <t xml:space="preserve">Государственная пошлина </t>
  </si>
  <si>
    <t>000 108 00000 00 0000 110</t>
  </si>
  <si>
    <t>000 108 04000 10 0000 110</t>
  </si>
  <si>
    <t>Государственная пошлина за совершение нотариальных действий (за исключением действий, совешаемых консульскими учреждениями Российской Федерации)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</si>
  <si>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</si>
  <si>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</si>
  <si>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</si>
  <si>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000 202 10000 00 0000 150</t>
  </si>
  <si>
    <t>Дотации бюджетам бюджетной системы Российской Федерации</t>
  </si>
  <si>
    <t>000 202 15001 00 0000 150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</si>
  <si>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</si>
  <si>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</si>
  <si>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000 202 15002 00 0000 150</t>
  </si>
  <si>
    <t xml:space="preserve">Дотации  бюджетам на поддержку мер по обеспечению сбалансированности бюджетов 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</si>
  <si>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</si>
  <si>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</si>
  <si>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000 202 20000 00 0000 150</t>
  </si>
  <si>
    <t>000 202 29999 00 0000 150</t>
  </si>
  <si>
    <t>Прочие субсидии</t>
  </si>
  <si>
    <t>Субвенции бюджетам бюджетной системы Российской Федерации</t>
  </si>
  <si>
    <t>000 202 30000 00 0000 150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</si>
  <si>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</si>
  <si>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000 202 35118 00 0000 150</t>
  </si>
  <si>
    <t>000 202 35120 00 0000 150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</si>
  <si>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</si>
  <si>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</si>
  <si>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000 202 40000 00 0000 150</t>
  </si>
  <si>
    <t xml:space="preserve"> Иные межбюджетные трансферты </t>
  </si>
  <si>
    <t>000 202 40014 00 0000 150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</si>
  <si>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</si>
  <si>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бюджета Васильевского сельского поселения</t>
  </si>
  <si>
    <t>"О бюджете Васильевского сельского поселения</t>
  </si>
  <si>
    <t>на 2021 и на плановый период 2022 и 2023 годов"</t>
  </si>
  <si>
    <t xml:space="preserve">к Решению Совета      </t>
  </si>
  <si>
    <t>101 0201 01 0000 110</t>
  </si>
  <si>
    <t>101 0202 01 0000 110</t>
  </si>
  <si>
    <t>105 03010 01 0000 110</t>
  </si>
  <si>
    <t>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</si>
  <si>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</si>
  <si>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106 06033 10 0000 110</t>
  </si>
  <si>
    <t>106 06043 10 0000 110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</si>
  <si>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</si>
  <si>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действийФедерации на совершение нотариальных действий</t>
  </si>
  <si>
    <t>Администрация Васильевского сельского поселения Шуйского муниципального района</t>
  </si>
  <si>
    <t>208 05000 10 0000 150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</si>
  <si>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</si>
  <si>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К Решению Совета Васильевского сельского поселения </t>
  </si>
  <si>
    <t>Обеспечение мероприятий в сфере культуры</t>
  </si>
  <si>
    <t>Распределение бюджетных ассигнований  по целевым статьям (муниципальным программам Васильевского сельского поселения и не включенным в  муниципальные программы Васильевского сельского поселения направлениям деятельности органов местного самоуправления Васильевского сельского поселения) и группам видов расходов классификации расходов местного бюджета на плановый период 2022 и 2023 годов</t>
  </si>
  <si>
    <t xml:space="preserve">по кодам  классификации доходов бюджетов </t>
  </si>
  <si>
    <t>Перечень главных администраторов</t>
  </si>
  <si>
    <t>с указанием объемов администрируемых источников внутреннего</t>
  </si>
  <si>
    <t>по кодам классификации источников финансирования дефицита бюджетов</t>
  </si>
  <si>
    <t>Код классификации источников финансирования дефицитов бюджетов</t>
  </si>
  <si>
    <t xml:space="preserve">Наименование главного администратора источников    внутреннего финансирования  дефицита и кода классификации источников  внутреннего финансирования дефицитов бюджетов         </t>
  </si>
  <si>
    <t>главного администратора источников внутреннего финансирования дефицита</t>
  </si>
  <si>
    <t>источников внутреннего финансирования дефицитов бюджетов</t>
  </si>
  <si>
    <t>90 00 00 00 00 0000 000</t>
  </si>
  <si>
    <t>Источники финансирования дефицита бюджетов - всего</t>
  </si>
  <si>
    <t>01 05 00 00 00 0000 000</t>
  </si>
  <si>
    <t>Изменение остатков средств</t>
  </si>
  <si>
    <t>01 05 02 00 00 0000 500</t>
  </si>
  <si>
    <t>Увеличение остатков средств бюджетов</t>
  </si>
  <si>
    <t>01 05 02 01 00 0000 510</t>
  </si>
  <si>
    <t>Увеличение прочих остатков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</si>
  <si>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</si>
  <si>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</si>
  <si>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01 05 02 00 00 0000 600</t>
  </si>
  <si>
    <t>Уменьшение остатков средств бюджетов</t>
  </si>
  <si>
    <t>01 05 02 01 00 0000 610</t>
  </si>
  <si>
    <t>Уменьшение прочих остатков средств бюджетов</t>
  </si>
  <si>
    <t>01 05 02 01 10 0000 610</t>
  </si>
  <si>
    <t>Уменьшение прочих остатков денежных средств бюджетов сельских поселений</t>
  </si>
  <si>
    <r>
      <t>П</t>
    </r>
    <r>
      <rPr>
        <b/>
        <sz val="10"/>
        <rFont val="Times New Roman"/>
        <family val="1"/>
      </rPr>
      <t>риложение 15</t>
    </r>
  </si>
  <si>
    <t>к решению Совета Васильевского сельского поселения</t>
  </si>
  <si>
    <t>источников внутреннего финансирования дефицита бюджета Васильевского сельского поселения</t>
  </si>
  <si>
    <t>финансирования дефицита бюджета Васильевскогосельского поселения</t>
  </si>
  <si>
    <t>Администрация Васильевского сельского поселения Шуйского муниципального района Ивановской области</t>
  </si>
  <si>
    <t>2023 год</t>
  </si>
  <si>
    <t>04.1.01.L4670</t>
  </si>
  <si>
    <t>926 202 25467 10 0000 150</t>
  </si>
  <si>
    <t>Субсидия бюджетам муниципальных образований Ивановской области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</si>
  <si>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926 204 05099 10 0000 150</t>
  </si>
  <si>
    <t>Прочие безвозмездные поступления от негосударственных организаций в бюджеты сельских поселений</t>
  </si>
  <si>
    <t>926 207 05030 10 0000 150</t>
  </si>
  <si>
    <t>Прочие безвозмездные поступления в бюджеты сельских поселений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</si>
  <si>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</si>
  <si>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Безвозмездные поступления от негосударственных организаций в бюджеты сельских поселений</t>
  </si>
  <si>
    <t>Субсидия местному бюджету из областного бюджета на реализацию проектов развития территорий муниципальных образований Ивановской области, основанных на местных инициативах (Площадка для уличных мероприятий "Уличная сцена" по адресу: с. Васильевское, ул. Первомайская</t>
  </si>
  <si>
    <t>204 05099 10 0000 150</t>
  </si>
  <si>
    <t>Прочие безвозмездные поступления  в бюджеты сельских поселений</t>
  </si>
  <si>
    <t>02.5.F2S5100</t>
  </si>
  <si>
    <t>Подпрограмма "Благоустройство территории в рамках поддержки местных инициатив"</t>
  </si>
  <si>
    <t>02.5.00.00000</t>
  </si>
  <si>
    <t>02.5.F2.S5100</t>
  </si>
  <si>
    <t xml:space="preserve">Подпрограмма "Благоустройство и озеленение территории  Васильевского сельского поселения"  </t>
  </si>
  <si>
    <t>Основное направление "Благоустройство территорий в рамках поддержки местных инициатив"</t>
  </si>
  <si>
    <t>02.5.F2.00000</t>
  </si>
  <si>
    <t>Мероприятия по благоустройству в рамках поддержки  местных инициатив (Площадка для уличных мероприятий "Уличная сцена" по адресу: с. Васильевское, ул. Первомайская (Закупка товаров, работ и услуг для государственных (муниципальных) нужд</t>
  </si>
  <si>
    <t>Мероприятия по благоустройству в рамках поддержки  местных инициатив (Площадка для уличных мероприятий "Уличная сцена" по адресу: с. Васильевское, ул. Первомайская</t>
  </si>
  <si>
    <t>926 113 01995 10 0000 130</t>
  </si>
  <si>
    <t xml:space="preserve">                                                                                                                                                                к решению Совета Васильевского сельского поселения</t>
  </si>
  <si>
    <t>Раздел, подраздел</t>
  </si>
  <si>
    <t>Сумма, руб.</t>
  </si>
  <si>
    <t>2023 г.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</si>
  <si>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</si>
  <si>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</si>
  <si>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</si>
  <si>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</si>
  <si>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</si>
  <si>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</si>
  <si>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</si>
  <si>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</si>
  <si>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</si>
  <si>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</si>
  <si>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</si>
  <si>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</si>
  <si>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ВСЕГО</t>
  </si>
  <si>
    <t>0400</t>
  </si>
  <si>
    <t>Управление Федеральной налоговой службы по  Ивановской области</t>
  </si>
  <si>
    <t>207 05030 10 0000 150</t>
  </si>
  <si>
    <t>000 106 06000 00 0000 110</t>
  </si>
  <si>
    <t>000 111 05000 00 0000 120</t>
  </si>
  <si>
    <t>000 202 25467 00 0000 150</t>
  </si>
  <si>
    <t>000 204 05000 10 0000 150</t>
  </si>
  <si>
    <t>000 207 05000 10 0000 150</t>
  </si>
  <si>
    <t>Доходы от  оказания платных услуг и компенсации затрат государства</t>
  </si>
  <si>
    <t>Доходы от продажи материальных и нематериальных активов</t>
  </si>
  <si>
    <t>000 113 01000 00 0000 130</t>
  </si>
  <si>
    <t>Доходы от продажи земельных участков, находящихся в государственной и муниципальной собственности</t>
  </si>
  <si>
    <t>000 113 00000 00 0000 000</t>
  </si>
  <si>
    <t>000 114 00000 00 0000 000</t>
  </si>
  <si>
    <t>000 114 06000 00 0000 430</t>
  </si>
  <si>
    <t>Доходы от оказания платных услуг (работ)</t>
  </si>
  <si>
    <t>000 113 02000 00 0000 130</t>
  </si>
  <si>
    <t>Доходы от компенсации затрат государства</t>
  </si>
  <si>
    <t xml:space="preserve">Безвозмездные поступления от негосударственных организаций </t>
  </si>
  <si>
    <t>000 204 00000 00 0000 000</t>
  </si>
  <si>
    <t>000 207 00000 00 0000 000</t>
  </si>
  <si>
    <t>Прочие безвозмездные поступления</t>
  </si>
  <si>
    <t>Код классификации доходов бюджетов Российской Федерации, код главного администратора доходов</t>
  </si>
  <si>
    <t>000 101 02010 01 0000 110</t>
  </si>
  <si>
    <t>000 101 02030 01 3000 110</t>
  </si>
  <si>
    <t>Наименование доходов</t>
  </si>
  <si>
    <t>000 106 06033 10 0000 110</t>
  </si>
  <si>
    <t>Код источника</t>
  </si>
  <si>
    <t>Наименование дохода</t>
  </si>
  <si>
    <t>Норматив распределения%</t>
  </si>
  <si>
    <t>Приложение 12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</si>
  <si>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  иных платежей, а также сумм процентов за несвоевременное осуществление такого возврата и процентов, начислеенных на излишне взысканные суммы</t>
  </si>
  <si>
    <t>Мероприятия по благоустройству строительство сцены с.Васильевское(Закупка товаров, работ и услуг для государственных (муниципальных) нужд</t>
  </si>
  <si>
    <t>Мероприятия по благоустройству строительство сцены с.Васильевское</t>
  </si>
  <si>
    <t>02.5.0110050</t>
  </si>
  <si>
    <t>Межбюджетные трансферты на осуществление части  полномочий Шуйского муниципального района по решению вопросов местного значения на строительство сцены в с. Васильевское</t>
  </si>
  <si>
    <r>
      <rPr>
        <sz val="10"/>
        <rFont val="Arial Cyr"/>
        <family val="0"/>
      </rPr>
      <t>Проведение мероприятий в области пожарной безопасности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</si>
  <si>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Обеспечение уличного освещения</t>
    </r>
    <r>
      <rPr>
        <i/>
        <sz val="10"/>
        <rFont val="Arial Cyr"/>
        <family val="0"/>
      </rPr>
      <t xml:space="preserve"> (Закупка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</si>
  <si>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Обеспечение мероприятий по благоустройству и озеленению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</si>
  <si>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t xml:space="preserve">Обеспечение беспрепятственного передвижения по территории Васильевского сельского поселения инвалидов и других маломобильных групп населения  </t>
  </si>
  <si>
    <r>
      <rPr>
        <sz val="10"/>
        <rFont val="Arial Cyr"/>
        <family val="0"/>
      </rPr>
      <t>Обеспечение беспрепятственного передвижения по территории Васильевского сельского поселения инвалидов и других маломобильных групп населения</t>
    </r>
    <r>
      <rPr>
        <i/>
        <sz val="10"/>
        <rFont val="Arial Cyr"/>
        <family val="0"/>
      </rPr>
      <t xml:space="preserve"> 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</si>
  <si>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организации  содержанию и ремонту питьевых колодцев</t>
    </r>
    <r>
      <rPr>
        <i/>
        <sz val="10"/>
        <rFont val="Arial"/>
        <family val="2"/>
      </rPr>
      <t xml:space="preserve"> 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</si>
  <si>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Осуществление полномочий по содержанию и оформлению имущества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</si>
  <si>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t xml:space="preserve"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 </t>
    </r>
    <r>
      <rPr>
        <i/>
        <sz val="10"/>
        <rFont val="Arial Cyr"/>
        <family val="0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</si>
  <si>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</si>
  <si>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r>
      <t xml:space="preserve"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i/>
        <sz val="10"/>
        <rFont val="Arial Cyr"/>
        <family val="0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</si>
  <si>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i/>
        <sz val="10"/>
        <rFont val="Arial Cyr"/>
        <family val="0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</si>
  <si>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rPr>
        <sz val="10"/>
        <rFont val="Arial"/>
        <family val="2"/>
      </rPr>
      <t>Обеспечение мероприятий в сфере культуры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</si>
  <si>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в сфере культуры (</t>
    </r>
    <r>
      <rPr>
        <i/>
        <sz val="10"/>
        <rFont val="Arial"/>
        <family val="2"/>
      </rPr>
      <t>Уплата иных платежей)</t>
    </r>
  </si>
  <si>
    <r>
      <rPr>
        <sz val="10"/>
        <rFont val="Arial"/>
        <family val="2"/>
      </rPr>
      <t>Обеспечение содержания и приобретения спортивных площадок(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</si>
  <si>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в области энергосбережения и повышения энергетической эффективности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</si>
  <si>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t>Обеспечение функций органов местного самоуправления Васильевского сельского поселения</t>
  </si>
  <si>
    <r>
      <rPr>
        <sz val="10"/>
        <rFont val="Arial Cyr"/>
        <family val="0"/>
      </rPr>
      <t>Обеспечение функций органов местного самоуправления Васильевского сельского поселения</t>
    </r>
    <r>
      <rPr>
        <i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(</t>
    </r>
    <r>
      <rPr>
        <i/>
        <sz val="10"/>
        <rFont val="Arial Cyr"/>
        <family val="0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</si>
  <si>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Arial"/>
        <family val="2"/>
      </rPr>
      <t xml:space="preserve">Обеспечение функций органов местного самоуправления Васильевского сельского поселения </t>
    </r>
    <r>
      <rPr>
        <i/>
        <sz val="10"/>
        <rFont val="Arial"/>
        <family val="2"/>
      </rPr>
      <t>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</si>
  <si>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 xml:space="preserve"> Обеспечение функций органов местного самоуправления Васильевского сельского поселения (</t>
    </r>
    <r>
      <rPr>
        <i/>
        <sz val="10"/>
        <rFont val="Arial"/>
        <family val="2"/>
      </rPr>
      <t>Бюджетные инвестиции в объекты капитального строительства государственной (муниципальной) собственности)</t>
    </r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</si>
  <si>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 (</t>
    </r>
    <r>
      <rPr>
        <i/>
        <sz val="10"/>
        <rFont val="Arial"/>
        <family val="2"/>
      </rPr>
      <t>Иные бюджетные асигнования)</t>
    </r>
  </si>
  <si>
    <r>
      <rPr>
        <sz val="10"/>
        <rFont val="Arial Cyr"/>
        <family val="0"/>
      </rPr>
      <t>Обеспечение деятельности и функций Главы поселения (</t>
    </r>
    <r>
      <rPr>
        <i/>
        <sz val="10"/>
        <rFont val="Arial Cyr"/>
        <family val="0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</si>
  <si>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функций органов местного самоуправления Васильевского сельского поселения (резервный фонд)</t>
    </r>
    <r>
      <rPr>
        <i/>
        <sz val="10"/>
        <rFont val="Arial Cyr"/>
        <family val="0"/>
      </rPr>
      <t xml:space="preserve"> (Иные бюджетные асигнования)</t>
    </r>
  </si>
  <si>
    <t>Основное направление "Обеспечение деятельности и функций администрации Васильевского сельского поселения"</t>
  </si>
  <si>
    <r>
      <rPr>
        <sz val="10"/>
        <rFont val="Arial"/>
        <family val="2"/>
      </rPr>
      <t>Обеспечение функций органов местного самоуправления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</si>
  <si>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организации  содержанию и ремонту дорог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</si>
  <si>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(</t>
    </r>
    <r>
      <rPr>
        <i/>
        <sz val="10"/>
        <rFont val="Arial Cyr"/>
        <family val="0"/>
      </rPr>
      <t>Социальное обеспечение и иные выплаты населению)</t>
    </r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</si>
  <si>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(Организация предоставления государственных и муниципальных услуг)</t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</si>
  <si>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(Организация предоставления государственных и муниципальных услуг)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</si>
  <si>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t xml:space="preserve"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</t>
  </si>
  <si>
    <r>
  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  </r>
    <r>
      <rPr>
        <i/>
        <sz val="10"/>
        <rFont val="Arial Cyr"/>
        <family val="0"/>
      </rPr>
      <t>(Иные бюджетные ассигнования)</t>
    </r>
  </si>
  <si>
    <r>
  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(Диспансеризация муниципальных служащих)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</si>
  <si>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</t>
    </r>
    <r>
      <rPr>
        <i/>
        <sz val="10"/>
        <rFont val="Arial Cyr"/>
        <family val="0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</si>
  <si>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Arial"/>
        <family val="2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</si>
  <si>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Проведение мероприятий в области пожарной безопасности</t>
    </r>
    <r>
      <rPr>
        <i/>
        <sz val="10"/>
        <rFont val="Arial Cyr"/>
        <family val="0"/>
      </rPr>
      <t xml:space="preserve"> (Закупка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</si>
  <si>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Обеспечение уличного освещения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</si>
  <si>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благоустройству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</si>
  <si>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организации ритуальных услуг и содержанию мест захоронения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</si>
  <si>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организации  содержанию и ремонту питьевых колодцев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</si>
  <si>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  </r>
    <r>
      <rPr>
        <i/>
        <sz val="10"/>
        <rFont val="Arial Cyr"/>
        <family val="0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</si>
  <si>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</t>
    </r>
    <r>
      <rPr>
        <i/>
        <sz val="10"/>
        <rFont val="Arial Cyr"/>
        <family val="0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</si>
  <si>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rPr>
        <sz val="10"/>
        <rFont val="Arial"/>
        <family val="2"/>
      </rPr>
      <t>Обеспечение деятельности казенных учреждений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</si>
  <si>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деятельности казенных учреждений (</t>
    </r>
    <r>
      <rPr>
        <i/>
        <sz val="10"/>
        <rFont val="Arial"/>
        <family val="2"/>
      </rPr>
      <t>Иные бюджетные асигнования)</t>
    </r>
  </si>
  <si>
    <r>
      <rPr>
        <sz val="10"/>
        <rFont val="Arial"/>
        <family val="2"/>
      </rPr>
      <t>Обеспечение содержания и приобретения спортивных площадок</t>
    </r>
    <r>
      <rPr>
        <i/>
        <sz val="10"/>
        <rFont val="Arial"/>
        <family val="2"/>
      </rPr>
      <t xml:space="preserve"> 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</si>
  <si>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в области энергосбережения и повышения энергетической эффективности (З</t>
    </r>
    <r>
      <rPr>
        <i/>
        <sz val="10"/>
        <rFont val="Arial"/>
        <family val="2"/>
      </rPr>
      <t>акупка товаров, работ и услуг для государственных (муниципальных) нужд)</t>
    </r>
  </si>
  <si>
    <t>Обеспечение функций органов местного самоуправления васильевского сельского поселения</t>
  </si>
  <si>
    <r>
      <rPr>
        <sz val="10"/>
        <rFont val="Arial Cyr"/>
        <family val="0"/>
      </rPr>
      <t>Обеспечение функций органов местного самоуправления Васильевского сельского поселения</t>
    </r>
    <r>
      <rPr>
        <i/>
        <sz val="10"/>
        <rFont val="Arial Cyr"/>
        <family val="0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</si>
  <si>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</si>
  <si>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</t>
    </r>
    <r>
      <rPr>
        <i/>
        <sz val="10"/>
        <rFont val="Arial"/>
        <family val="2"/>
      </rPr>
      <t xml:space="preserve"> (Иные бюджетные асигнования)</t>
    </r>
  </si>
  <si>
    <r>
      <rPr>
        <sz val="10"/>
        <rFont val="Arial Cyr"/>
        <family val="0"/>
      </rPr>
      <t>Обеспечение деятельности и функций Главы поселения</t>
    </r>
    <r>
      <rPr>
        <i/>
        <sz val="10"/>
        <rFont val="Arial Cyr"/>
        <family val="0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</si>
  <si>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 xml:space="preserve">Обеспечение функций органов местного самоуправления Васильевского сельского поселения (резервный фонд) </t>
    </r>
    <r>
      <rPr>
        <i/>
        <sz val="10"/>
        <rFont val="Arial Cyr"/>
        <family val="0"/>
      </rPr>
      <t>(Иные бюджетные асигнования)</t>
    </r>
  </si>
  <si>
    <r>
  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(</t>
    </r>
    <r>
      <rPr>
        <i/>
        <sz val="10"/>
        <rFont val="Arial Cyr"/>
        <family val="0"/>
      </rPr>
      <t>Социальное обеспечение и иные выплаты населению</t>
    </r>
    <r>
      <rPr>
        <sz val="10"/>
        <rFont val="Arial Cyr"/>
        <family val="0"/>
      </rPr>
      <t>)</t>
    </r>
  </si>
  <si>
    <t xml:space="preserve">Обеспечение функций органов местного самоуправления Васильевского сельского поселения  в рамках иных непрграммных мероприятий по непрограммным направлениям деятельности органов местного самоуправления Васильевского сельского поселения </t>
  </si>
  <si>
    <r>
      <rPr>
        <sz val="10"/>
        <rFont val="Arial"/>
        <family val="2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(З</t>
    </r>
    <r>
      <rPr>
        <i/>
        <sz val="10"/>
        <rFont val="Arial"/>
        <family val="2"/>
      </rPr>
      <t>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</si>
  <si>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 (З</t>
    </r>
    <r>
      <rPr>
        <i/>
        <sz val="10"/>
        <rFont val="Arial"/>
        <family val="2"/>
      </rPr>
      <t>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</si>
  <si>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</t>
    </r>
    <r>
      <rPr>
        <i/>
        <sz val="10"/>
        <rFont val="Arial"/>
        <family val="2"/>
      </rPr>
      <t xml:space="preserve"> (Иные бюджетные асигнования)</t>
    </r>
  </si>
  <si>
    <r>
      <t>Обеспечение функций органов местного самоуправления Васильевского сельского поселения (резервный фонд)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</si>
  <si>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t>Обеспечение функций органов местного самоуправления Васильевского сельского поселения (Закупка товаров, работ и услуг для государственных (муниципальных) нужд)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</si>
  <si>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</t>
  </si>
  <si>
    <r>
      <t xml:space="preserve">Обеспечение функций органов местного самоуправления Васильевского сельского поселения (Членские взносы в Ассоциацию)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</si>
  <si>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r>
      <t xml:space="preserve">Обеспечение функций органов местного самоуправления Васильевского сельского поселения (Информационно-программное обеспечение)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</si>
  <si>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r>
      <t xml:space="preserve">Обеспечение функций органов местного самоуправления Васильевского сельского поселения (Диспансеризация муниципальных служащих) 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</si>
  <si>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  </r>
    <r>
      <rPr>
        <i/>
        <sz val="10"/>
        <rFont val="Arial"/>
        <family val="2"/>
      </rPr>
      <t xml:space="preserve"> (Закупка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</si>
  <si>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 xml:space="preserve">Проведение мероприятий в области пожарной безопасности 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нужд0</t>
    </r>
  </si>
  <si>
    <r>
      <rPr>
        <sz val="10"/>
        <rFont val="Arial Cyr"/>
        <family val="0"/>
      </rPr>
      <t>Обеспечение мероприятий по организации содержания и ремонту дорог</t>
    </r>
    <r>
      <rPr>
        <i/>
        <sz val="10"/>
        <rFont val="Arial Cyr"/>
        <family val="0"/>
      </rPr>
      <t xml:space="preserve"> (Закупка товаров, работ и услуг для государственных (муниципальных) нужд)</t>
    </r>
  </si>
  <si>
    <r>
      <t xml:space="preserve">Обеспечение мероприятий по организации ритуальных услуг и содержание мест захоронения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</si>
  <si>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r>
      <t xml:space="preserve">Обеспечение мероприятий по содержанию и ремонту питьевых колодцев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</si>
  <si>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r>
      <t>Осуществление полномочий по содержанию и оформлению имущества</t>
    </r>
    <r>
      <rPr>
        <i/>
        <sz val="10"/>
        <rFont val="Arial"/>
        <family val="2"/>
      </rPr>
      <t xml:space="preserve"> (Закупка товаров, работ и услуг для государственных (муниципальных) нужд)</t>
    </r>
  </si>
  <si>
    <r>
      <t xml:space="preserve">Обеспечение мероприятий в области энергосбережения и повышения энергетической эффективности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</si>
  <si>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t>Субсидии бюджетам муниципальных образований на 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</si>
  <si>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r>
      <t xml:space="preserve">Субсидии бюджетам муниципальных образований на 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 </t>
    </r>
    <r>
      <rPr>
        <i/>
        <sz val="10"/>
        <rFont val="Arial Cyr"/>
        <family val="0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</si>
  <si>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i/>
        <sz val="10"/>
        <rFont val="Arial Cyr"/>
        <family val="0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  <r>
      <rPr>
        <sz val="10"/>
        <rFont val="Arial Cyr"/>
        <family val="0"/>
      </rPr>
      <t>)</t>
    </r>
  </si>
  <si>
    <r>
      <rPr>
        <sz val="10"/>
        <rFont val="Arial"/>
        <family val="2"/>
      </rPr>
  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</si>
  <si>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  (Закупка товаров, работ и услуг для государственных (муниципальных) нужд)</t>
  </si>
  <si>
    <r>
      <t xml:space="preserve">Обеспечение деятельности казенных учреждений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</si>
  <si>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 xml:space="preserve">Обеспечение деятельности казенных учреждений </t>
    </r>
    <r>
      <rPr>
        <i/>
        <sz val="10"/>
        <rFont val="Arial"/>
        <family val="2"/>
      </rPr>
      <t>(Иные бюджетные асигнования)</t>
    </r>
  </si>
  <si>
    <r>
  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</t>
    </r>
    <r>
      <rPr>
        <i/>
        <sz val="10"/>
        <rFont val="Arial Cyr"/>
        <family val="0"/>
      </rPr>
      <t>(Социальное обеспечение и иные выплаты населению)</t>
    </r>
  </si>
  <si>
    <r>
      <t xml:space="preserve">Обеспечение содержания и приобретения спортивных площадок </t>
    </r>
    <r>
      <rPr>
        <i/>
        <sz val="10"/>
        <rFont val="Arial Cyr"/>
        <family val="0"/>
      </rPr>
      <t xml:space="preserve">(Закупка товаров, работ и </t>
    </r>
    <r>
      <rPr>
        <sz val="10"/>
        <rFont val="Arial Cyr"/>
        <family val="0"/>
      </rPr>
      <t>услуг для государственных (муниципальных) нужд)</t>
    </r>
  </si>
  <si>
    <r>
      <rPr>
        <sz val="10"/>
        <rFont val="Arial"/>
        <family val="2"/>
      </rPr>
      <t xml:space="preserve">Обеспечение функций органов местного самоуправления Васильевского сельского поселения </t>
    </r>
    <r>
      <rPr>
        <i/>
        <sz val="10"/>
        <rFont val="Arial"/>
        <family val="2"/>
      </rPr>
      <t>(Бюджетные инвестиции в объекты капитального строительства государственной (муниципальной) собственности)</t>
    </r>
  </si>
  <si>
    <t>02.5.01.10050</t>
  </si>
  <si>
    <t>Мероприятия по благоустройству "строительство сцены с. Васильевское"</t>
  </si>
  <si>
    <r>
      <t>Мероприятия по благоустройству "строительство сцены с. Васильевское"</t>
    </r>
    <r>
      <rPr>
        <i/>
        <sz val="10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</si>
  <si>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Обеспечение функций органов местного самоуправления Васильевского сельского поселения(</t>
    </r>
    <r>
      <rPr>
        <i/>
        <sz val="10"/>
        <rFont val="Arial Cyr"/>
        <family val="0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</si>
  <si>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 xml:space="preserve">Обеспечение функций органов местного самоуправления Васильевского сельского поселения (резервный фонд)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</si>
  <si>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r>
      <t xml:space="preserve"> </t>
    </r>
    <r>
      <rPr>
        <sz val="10"/>
        <rFont val="Arial Cyr"/>
        <family val="0"/>
      </rPr>
      <t xml:space="preserve"> Обеспечение уличного освещения</t>
    </r>
    <r>
      <rPr>
        <i/>
        <sz val="10"/>
        <rFont val="Arial Cyr"/>
        <family val="0"/>
      </rPr>
      <t xml:space="preserve"> (Закупка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</si>
  <si>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Обеспечение мероприятий по организации ритуальных услуг и содержание мест захоронения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</si>
  <si>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содержанию и ремонту питьевых колодцев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</si>
  <si>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t xml:space="preserve">Осуществление полномочий по содержанию и оформлению имущества </t>
  </si>
  <si>
    <r>
      <rPr>
        <sz val="10"/>
        <rFont val="Arial"/>
        <family val="2"/>
      </rPr>
      <t>Осуществление полномочий по содержанию и оформлению имущества</t>
    </r>
    <r>
      <rPr>
        <i/>
        <sz val="10"/>
        <rFont val="Arial"/>
        <family val="2"/>
      </rPr>
      <t xml:space="preserve"> (Закупка товаров, работ и услуг для государственных (муниципальных) нужд)</t>
    </r>
  </si>
  <si>
    <r>
  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  </r>
    <r>
      <rPr>
        <i/>
        <sz val="10"/>
        <rFont val="Arial Cyr"/>
        <family val="0"/>
      </rPr>
      <t xml:space="preserve">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</si>
  <si>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i/>
        <sz val="10"/>
        <rFont val="Arial Cyr"/>
        <family val="0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  </r>
  </si>
  <si>
    <r>
      <t xml:space="preserve">Обеспечение содержания и приобретения спортивных площадок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</si>
  <si>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t xml:space="preserve"> по кодам с классификации доходов на 2022 год </t>
  </si>
  <si>
    <t xml:space="preserve">на плановый период 2023 и 2024 </t>
  </si>
  <si>
    <t>на 2022 и на плановый период 2023 и 2024 годов"</t>
  </si>
  <si>
    <t>Перечень главных администраторов доходов бюджета Васильевского сельского поселения           на 2022 год и на плановый период 2023 и 2024 годов</t>
  </si>
  <si>
    <t xml:space="preserve">"О бюджете Васильевского сельского поселения на 2022 год </t>
  </si>
  <si>
    <t>и на плановый период 2023 и 2024 годов"</t>
  </si>
  <si>
    <t>Распределение бюджетных ассигнований   по целевым статьям (муниципальным программам Васильевского сельского поселения и не включенным в муниципальные программы Васильевского сельского поселения направлениям деятельности органов местного самоуправления Васильевского сельского поселения)  группам видов расходов классификации расходов  местного бюджета на 2022 год</t>
  </si>
  <si>
    <t>2024 год                    (руб.)</t>
  </si>
  <si>
    <t xml:space="preserve">" О бюджектеВасильевского сельского поселения  на 2022 и </t>
  </si>
  <si>
    <t>на плановый период 2023 и 2024 годов"</t>
  </si>
  <si>
    <t xml:space="preserve">Ведомственная структура расходов бюджета Васильевского сельского поселения на 2022 год </t>
  </si>
  <si>
    <t xml:space="preserve">Ведомственная структура расходов бюджета сельского поселения на 2023-2024 годы </t>
  </si>
  <si>
    <t>на 2022 год и на плановый период 2023 и 2024 годов »</t>
  </si>
  <si>
    <t>сельского поселения на 2022 год</t>
  </si>
  <si>
    <t>сельского поселения на плановый период 2023 и 2024 годов</t>
  </si>
  <si>
    <t>2024 год (руб.)</t>
  </si>
  <si>
    <t>на 2022 год и на плановый период 2023 и 2024годов »</t>
  </si>
  <si>
    <t xml:space="preserve">Иные межбюджетные трансферты бюджета Шуйского муниципального района на 2022 год </t>
  </si>
  <si>
    <t xml:space="preserve">Иные межбюджетные трансферты бюджета Шуйского  муниципального района на плановый период 2023 и 2024 годов </t>
  </si>
  <si>
    <t>Нормативы зачисления доходов в бюджет Васильевского сельского поселения на 2022 год и на плановый период 2023 и 2024 годов</t>
  </si>
  <si>
    <t>на 2022 год и на  плановый период 2023 и 2024 годов</t>
  </si>
  <si>
    <t>2024 год</t>
  </si>
  <si>
    <t>Программа муниципальных гарантий Васильевского сельского поселения в валюте Российской  Федерации на 2022 год и на  плановый период 2023 и 2024 годов.</t>
  </si>
  <si>
    <t>1.1. Перечень подлежащих предоставлению муниципальных гарантий Васильевского сельского поселения в 2022 году и на  плановый период 2023 и 2024 годов.</t>
  </si>
  <si>
    <t>Предоставление гарантий в  2022,2023,2024 годах не предусмотрено</t>
  </si>
  <si>
    <t>2024г.</t>
  </si>
  <si>
    <t xml:space="preserve">                                                                                                                                                                                                            на 2022 год и плановый период 2023 и 2024  годов»</t>
  </si>
  <si>
    <t>на 2022 год и на плановый период 2023 и 2024 годов</t>
  </si>
  <si>
    <t>на 2022 год и плановый период 2023 -2024  годов»</t>
  </si>
  <si>
    <t>Распределение бюджетных ассигнований  бюджета Васильевского сельского поселения по разделам и подразделам классификации расходов бюджетов на 2022 год и на плановый период 2023 и 2024 годов</t>
  </si>
  <si>
    <t>2024 г.</t>
  </si>
  <si>
    <t>Сумма с изменениями     2022 год                    (руб.)</t>
  </si>
  <si>
    <t>2024год (руб.)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</si>
</sst>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[$-FC19]d\ mmmm\ yyyy\ &quot;г.&quot;"/>
    <numFmt numFmtId="180" formatCode="d/m/yy;@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_р_._-;\-* #,##0.0000_р_._-;_-* &quot;-&quot;????_р_._-;_-@_-"/>
    <numFmt numFmtId="184" formatCode="_-* #,##0.000_р_._-;\-* #,##0.000_р_._-;_-* &quot;-&quot;????_р_._-;_-@_-"/>
    <numFmt numFmtId="185" formatCode="_-* #,##0.00_р_._-;\-* #,##0.00_р_._-;_-* &quot;-&quot;????_р_._-;_-@_-"/>
    <numFmt numFmtId="186" formatCode="0.000"/>
    <numFmt numFmtId="187" formatCode="#,##0_ ;\-#,##0\ "/>
    <numFmt numFmtId="188" formatCode="#,##0.00_ ;\-#,##0.00\ "/>
    <numFmt numFmtId="189" formatCode="_ * #,##0.00_ ;_ * \-#,##0.00_ ;_ * &quot;-&quot;??_ ;_ @_ "/>
    <numFmt numFmtId="190" formatCode="_(\$* #,##0.00_);_(\$* \(#,##0.00\);_(\$* &quot;-&quot;??_);_(@_)"/>
    <numFmt numFmtId="191" formatCode="_ * #,##0_ ;_ * \-#,##0_ ;_ * &quot;-&quot;_ ;_ @_ "/>
    <numFmt numFmtId="192" formatCode="_(\$* #,##0_);_(\$* \(#,##0\);_(\$* &quot;-&quot;_);_(@_)"/>
    <numFmt numFmtId="193" formatCode="#,##0.00_р_."/>
    <numFmt numFmtId="194" formatCode="#,##0.00&quot;р.&quot;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33" borderId="10" xfId="0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top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0" fontId="8" fillId="0" borderId="15" xfId="0" applyFont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8" fontId="3" fillId="0" borderId="10" xfId="62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3" fontId="4" fillId="34" borderId="10" xfId="62" applyNumberFormat="1" applyFont="1" applyFill="1" applyBorder="1" applyAlignment="1">
      <alignment/>
    </xf>
    <xf numFmtId="43" fontId="4" fillId="0" borderId="10" xfId="62" applyNumberFormat="1" applyFont="1" applyBorder="1" applyAlignment="1">
      <alignment/>
    </xf>
    <xf numFmtId="43" fontId="0" fillId="0" borderId="10" xfId="62" applyNumberFormat="1" applyFont="1" applyBorder="1" applyAlignment="1">
      <alignment/>
    </xf>
    <xf numFmtId="43" fontId="6" fillId="0" borderId="10" xfId="62" applyNumberFormat="1" applyFont="1" applyBorder="1" applyAlignment="1">
      <alignment/>
    </xf>
    <xf numFmtId="43" fontId="4" fillId="0" borderId="10" xfId="62" applyNumberFormat="1" applyFont="1" applyBorder="1" applyAlignment="1">
      <alignment/>
    </xf>
    <xf numFmtId="0" fontId="7" fillId="0" borderId="15" xfId="0" applyFont="1" applyBorder="1" applyAlignment="1">
      <alignment wrapText="1"/>
    </xf>
    <xf numFmtId="43" fontId="0" fillId="0" borderId="10" xfId="62" applyNumberFormat="1" applyFont="1" applyBorder="1" applyAlignment="1">
      <alignment/>
    </xf>
    <xf numFmtId="43" fontId="0" fillId="0" borderId="10" xfId="62" applyNumberFormat="1" applyFont="1" applyBorder="1" applyAlignment="1">
      <alignment wrapText="1"/>
    </xf>
    <xf numFmtId="43" fontId="4" fillId="0" borderId="10" xfId="62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Border="1" applyAlignment="1">
      <alignment/>
    </xf>
    <xf numFmtId="43" fontId="0" fillId="33" borderId="10" xfId="62" applyNumberFormat="1" applyFont="1" applyFill="1" applyBorder="1" applyAlignment="1">
      <alignment vertical="center" wrapText="1"/>
    </xf>
    <xf numFmtId="43" fontId="0" fillId="0" borderId="10" xfId="62" applyNumberFormat="1" applyFont="1" applyBorder="1" applyAlignment="1">
      <alignment/>
    </xf>
    <xf numFmtId="43" fontId="0" fillId="0" borderId="10" xfId="62" applyNumberFormat="1" applyFont="1" applyBorder="1" applyAlignment="1">
      <alignment horizontal="center"/>
    </xf>
    <xf numFmtId="43" fontId="4" fillId="33" borderId="10" xfId="62" applyFont="1" applyFill="1" applyBorder="1" applyAlignment="1">
      <alignment vertical="center"/>
    </xf>
    <xf numFmtId="43" fontId="6" fillId="0" borderId="10" xfId="62" applyFont="1" applyBorder="1" applyAlignment="1">
      <alignment vertical="center"/>
    </xf>
    <xf numFmtId="43" fontId="4" fillId="0" borderId="10" xfId="62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43" fontId="5" fillId="0" borderId="10" xfId="62" applyNumberFormat="1" applyFont="1" applyBorder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3" fontId="0" fillId="34" borderId="10" xfId="62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wrapText="1"/>
    </xf>
    <xf numFmtId="0" fontId="0" fillId="0" borderId="0" xfId="0" applyFill="1" applyAlignment="1">
      <alignment/>
    </xf>
    <xf numFmtId="43" fontId="0" fillId="0" borderId="10" xfId="62" applyNumberFormat="1" applyBorder="1" applyAlignment="1">
      <alignment/>
    </xf>
    <xf numFmtId="0" fontId="4" fillId="0" borderId="17" xfId="0" applyFont="1" applyBorder="1" applyAlignment="1">
      <alignment/>
    </xf>
    <xf numFmtId="43" fontId="4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43" fontId="0" fillId="0" borderId="10" xfId="62" applyNumberFormat="1" applyFont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49" fontId="0" fillId="35" borderId="10" xfId="0" applyNumberForma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3" fontId="0" fillId="35" borderId="10" xfId="62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3" fontId="4" fillId="35" borderId="10" xfId="62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43" fontId="4" fillId="35" borderId="10" xfId="0" applyNumberFormat="1" applyFont="1" applyFill="1" applyBorder="1" applyAlignment="1">
      <alignment horizont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center" wrapText="1"/>
    </xf>
    <xf numFmtId="43" fontId="5" fillId="35" borderId="10" xfId="62" applyNumberFormat="1" applyFont="1" applyFill="1" applyBorder="1" applyAlignment="1">
      <alignment/>
    </xf>
    <xf numFmtId="43" fontId="0" fillId="36" borderId="10" xfId="62" applyNumberFormat="1" applyFill="1" applyBorder="1" applyAlignment="1">
      <alignment/>
    </xf>
    <xf numFmtId="0" fontId="0" fillId="36" borderId="10" xfId="0" applyFill="1" applyBorder="1" applyAlignment="1">
      <alignment horizontal="left" wrapText="1"/>
    </xf>
    <xf numFmtId="0" fontId="0" fillId="36" borderId="10" xfId="0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43" fontId="5" fillId="36" borderId="10" xfId="62" applyNumberFormat="1" applyFont="1" applyFill="1" applyBorder="1" applyAlignment="1">
      <alignment/>
    </xf>
    <xf numFmtId="0" fontId="6" fillId="36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43" fontId="4" fillId="36" borderId="10" xfId="62" applyNumberFormat="1" applyFont="1" applyFill="1" applyBorder="1" applyAlignment="1">
      <alignment/>
    </xf>
    <xf numFmtId="0" fontId="13" fillId="35" borderId="0" xfId="0" applyFont="1" applyFill="1" applyAlignment="1">
      <alignment/>
    </xf>
    <xf numFmtId="0" fontId="7" fillId="0" borderId="12" xfId="0" applyFont="1" applyBorder="1" applyAlignment="1">
      <alignment vertical="center" wrapText="1"/>
    </xf>
    <xf numFmtId="188" fontId="4" fillId="0" borderId="10" xfId="62" applyNumberFormat="1" applyFont="1" applyBorder="1" applyAlignment="1">
      <alignment/>
    </xf>
    <xf numFmtId="0" fontId="7" fillId="0" borderId="0" xfId="0" applyFont="1" applyAlignment="1">
      <alignment vertical="top" wrapText="1" readingOrder="1"/>
    </xf>
    <xf numFmtId="0" fontId="5" fillId="35" borderId="10" xfId="0" applyFont="1" applyFill="1" applyBorder="1" applyAlignment="1">
      <alignment horizontal="left" wrapText="1"/>
    </xf>
    <xf numFmtId="43" fontId="0" fillId="36" borderId="10" xfId="62" applyNumberFormat="1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wrapText="1"/>
    </xf>
    <xf numFmtId="43" fontId="4" fillId="35" borderId="10" xfId="62" applyNumberFormat="1" applyFont="1" applyFill="1" applyBorder="1" applyAlignment="1">
      <alignment wrapText="1"/>
    </xf>
    <xf numFmtId="43" fontId="6" fillId="36" borderId="10" xfId="62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 wrapText="1"/>
    </xf>
    <xf numFmtId="0" fontId="4" fillId="36" borderId="0" xfId="0" applyFont="1" applyFill="1" applyAlignment="1">
      <alignment/>
    </xf>
    <xf numFmtId="0" fontId="14" fillId="0" borderId="18" xfId="0" applyFont="1" applyBorder="1" applyAlignment="1">
      <alignment horizontal="justify" vertical="center" wrapText="1"/>
    </xf>
    <xf numFmtId="188" fontId="4" fillId="0" borderId="10" xfId="62" applyNumberFormat="1" applyFont="1" applyBorder="1" applyAlignment="1">
      <alignment vertical="center"/>
    </xf>
    <xf numFmtId="43" fontId="0" fillId="0" borderId="10" xfId="62" applyNumberFormat="1" applyFont="1" applyBorder="1" applyAlignment="1">
      <alignment vertical="center"/>
    </xf>
    <xf numFmtId="43" fontId="4" fillId="0" borderId="10" xfId="62" applyNumberFormat="1" applyFont="1" applyBorder="1" applyAlignment="1">
      <alignment vertical="center"/>
    </xf>
    <xf numFmtId="43" fontId="6" fillId="0" borderId="10" xfId="62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0" fontId="14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14" xfId="0" applyFont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69" fillId="0" borderId="10" xfId="53" applyFont="1" applyBorder="1" applyAlignment="1">
      <alignment horizontal="justify" vertical="top" wrapText="1"/>
      <protection/>
    </xf>
    <xf numFmtId="0" fontId="69" fillId="0" borderId="10" xfId="53" applyFont="1" applyBorder="1" applyAlignment="1">
      <alignment horizontal="left" vertical="top" wrapText="1" indent="1"/>
      <protection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center"/>
    </xf>
    <xf numFmtId="0" fontId="17" fillId="0" borderId="10" xfId="53" applyFont="1" applyBorder="1" applyAlignment="1">
      <alignment horizontal="justify" vertical="top" wrapText="1"/>
      <protection/>
    </xf>
    <xf numFmtId="0" fontId="70" fillId="0" borderId="10" xfId="53" applyFont="1" applyBorder="1" applyAlignment="1">
      <alignment horizontal="justify" vertical="top" wrapText="1"/>
      <protection/>
    </xf>
    <xf numFmtId="0" fontId="19" fillId="0" borderId="10" xfId="53" applyFont="1" applyBorder="1" applyAlignment="1">
      <alignment horizontal="justify" vertical="top" wrapText="1"/>
      <protection/>
    </xf>
    <xf numFmtId="0" fontId="17" fillId="0" borderId="10" xfId="53" applyFont="1" applyBorder="1" applyAlignment="1">
      <alignment vertical="center" wrapText="1"/>
      <protection/>
    </xf>
    <xf numFmtId="0" fontId="13" fillId="0" borderId="10" xfId="53" applyFont="1" applyBorder="1" applyAlignment="1">
      <alignment horizontal="justify" vertical="top" wrapText="1"/>
      <protection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71" fillId="0" borderId="10" xfId="53" applyFont="1" applyBorder="1" applyAlignment="1">
      <alignment horizontal="justify" vertical="top" wrapText="1"/>
      <protection/>
    </xf>
    <xf numFmtId="0" fontId="5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14" fillId="0" borderId="10" xfId="0" applyFont="1" applyBorder="1" applyAlignment="1">
      <alignment horizontal="justify" vertical="top" wrapText="1"/>
    </xf>
    <xf numFmtId="0" fontId="14" fillId="0" borderId="14" xfId="0" applyFont="1" applyBorder="1" applyAlignment="1">
      <alignment vertical="center" wrapText="1"/>
    </xf>
    <xf numFmtId="0" fontId="14" fillId="0" borderId="10" xfId="0" applyNumberFormat="1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72" fillId="0" borderId="10" xfId="0" applyFont="1" applyBorder="1" applyAlignment="1">
      <alignment horizontal="justify" vertical="top" wrapText="1"/>
    </xf>
    <xf numFmtId="0" fontId="14" fillId="36" borderId="10" xfId="0" applyFont="1" applyFill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4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 readingOrder="1"/>
    </xf>
    <xf numFmtId="188" fontId="4" fillId="0" borderId="10" xfId="62" applyNumberFormat="1" applyFont="1" applyBorder="1" applyAlignment="1">
      <alignment horizontal="center" vertical="center"/>
    </xf>
    <xf numFmtId="43" fontId="0" fillId="0" borderId="10" xfId="62" applyNumberFormat="1" applyFont="1" applyBorder="1" applyAlignment="1">
      <alignment horizontal="center" vertical="center"/>
    </xf>
    <xf numFmtId="0" fontId="7" fillId="0" borderId="0" xfId="54">
      <alignment vertical="center"/>
      <protection/>
    </xf>
    <xf numFmtId="0" fontId="14" fillId="0" borderId="0" xfId="54" applyFont="1" applyAlignment="1">
      <alignment horizontal="right" vertical="center"/>
      <protection/>
    </xf>
    <xf numFmtId="0" fontId="73" fillId="0" borderId="10" xfId="54" applyFont="1" applyBorder="1" applyAlignment="1">
      <alignment horizontal="center" vertical="top" wrapText="1"/>
      <protection/>
    </xf>
    <xf numFmtId="0" fontId="73" fillId="0" borderId="10" xfId="54" applyFont="1" applyBorder="1" applyAlignment="1">
      <alignment horizontal="justify" vertical="top" wrapText="1"/>
      <protection/>
    </xf>
    <xf numFmtId="0" fontId="74" fillId="0" borderId="10" xfId="54" applyFont="1" applyBorder="1" applyAlignment="1">
      <alignment horizontal="center" vertical="top" wrapText="1"/>
      <protection/>
    </xf>
    <xf numFmtId="0" fontId="17" fillId="0" borderId="10" xfId="54" applyFont="1" applyBorder="1" applyAlignment="1">
      <alignment horizontal="center" vertical="top" wrapText="1"/>
      <protection/>
    </xf>
    <xf numFmtId="0" fontId="17" fillId="0" borderId="10" xfId="54" applyFont="1" applyBorder="1" applyAlignment="1">
      <alignment horizontal="justify" vertical="top" wrapText="1"/>
      <protection/>
    </xf>
    <xf numFmtId="0" fontId="16" fillId="0" borderId="10" xfId="54" applyFont="1" applyBorder="1" applyAlignment="1">
      <alignment horizontal="center" vertical="top" wrapText="1"/>
      <protection/>
    </xf>
    <xf numFmtId="193" fontId="17" fillId="0" borderId="10" xfId="54" applyNumberFormat="1" applyFont="1" applyBorder="1" applyAlignment="1">
      <alignment horizontal="center" vertical="top" wrapText="1"/>
      <protection/>
    </xf>
    <xf numFmtId="0" fontId="74" fillId="0" borderId="11" xfId="54" applyFont="1" applyBorder="1" applyAlignment="1">
      <alignment horizontal="center" vertical="center" wrapText="1"/>
      <protection/>
    </xf>
    <xf numFmtId="0" fontId="74" fillId="0" borderId="10" xfId="54" applyFont="1" applyBorder="1" applyAlignment="1">
      <alignment horizontal="center" vertical="center" wrapText="1"/>
      <protection/>
    </xf>
    <xf numFmtId="4" fontId="17" fillId="0" borderId="10" xfId="54" applyNumberFormat="1" applyFont="1" applyBorder="1" applyAlignment="1">
      <alignment horizontal="center" vertical="top" wrapText="1"/>
      <protection/>
    </xf>
    <xf numFmtId="0" fontId="71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14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justify" vertical="center" wrapText="1"/>
    </xf>
    <xf numFmtId="0" fontId="13" fillId="0" borderId="21" xfId="0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justify" vertical="center" wrapText="1"/>
    </xf>
    <xf numFmtId="4" fontId="17" fillId="0" borderId="2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justify" vertical="center"/>
    </xf>
    <xf numFmtId="49" fontId="17" fillId="0" borderId="22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193" fontId="17" fillId="0" borderId="21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2" fontId="17" fillId="0" borderId="21" xfId="0" applyNumberFormat="1" applyFont="1" applyBorder="1" applyAlignment="1">
      <alignment horizontal="center" vertical="center"/>
    </xf>
    <xf numFmtId="0" fontId="75" fillId="0" borderId="25" xfId="0" applyFont="1" applyBorder="1" applyAlignment="1">
      <alignment vertical="center"/>
    </xf>
    <xf numFmtId="193" fontId="13" fillId="0" borderId="2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/>
    </xf>
    <xf numFmtId="0" fontId="69" fillId="0" borderId="10" xfId="53" applyFont="1" applyBorder="1" applyAlignment="1">
      <alignment horizontal="left" vertical="top" wrapText="1"/>
      <protection/>
    </xf>
    <xf numFmtId="0" fontId="74" fillId="0" borderId="10" xfId="53" applyFont="1" applyBorder="1" applyAlignment="1">
      <alignment horizontal="left" vertical="top" wrapText="1"/>
      <protection/>
    </xf>
    <xf numFmtId="0" fontId="74" fillId="0" borderId="10" xfId="53" applyFont="1" applyBorder="1" applyAlignment="1">
      <alignment horizontal="left" vertical="top" wrapText="1" indent="1"/>
      <protection/>
    </xf>
    <xf numFmtId="0" fontId="74" fillId="0" borderId="10" xfId="53" applyFont="1" applyBorder="1" applyAlignment="1">
      <alignment horizontal="justify" vertical="top" wrapText="1"/>
      <protection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10" xfId="0" applyFont="1" applyBorder="1" applyAlignment="1">
      <alignment horizontal="right" wrapText="1"/>
    </xf>
    <xf numFmtId="0" fontId="9" fillId="0" borderId="12" xfId="0" applyFont="1" applyBorder="1" applyAlignment="1">
      <alignment vertical="center" wrapText="1"/>
    </xf>
    <xf numFmtId="0" fontId="76" fillId="0" borderId="10" xfId="0" applyFont="1" applyBorder="1" applyAlignment="1">
      <alignment horizontal="justify" vertical="center" wrapText="1"/>
    </xf>
    <xf numFmtId="0" fontId="76" fillId="0" borderId="10" xfId="0" applyFont="1" applyBorder="1" applyAlignment="1">
      <alignment wrapText="1"/>
    </xf>
    <xf numFmtId="0" fontId="8" fillId="0" borderId="27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36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43" fontId="0" fillId="0" borderId="10" xfId="62" applyNumberFormat="1" applyBorder="1" applyAlignment="1">
      <alignment horizontal="center" wrapText="1"/>
    </xf>
    <xf numFmtId="49" fontId="0" fillId="35" borderId="10" xfId="0" applyNumberFormat="1" applyFill="1" applyBorder="1" applyAlignment="1">
      <alignment horizontal="center" wrapText="1"/>
    </xf>
    <xf numFmtId="43" fontId="0" fillId="35" borderId="10" xfId="62" applyNumberFormat="1" applyFill="1" applyBorder="1" applyAlignment="1">
      <alignment/>
    </xf>
    <xf numFmtId="39" fontId="4" fillId="34" borderId="10" xfId="62" applyNumberFormat="1" applyFont="1" applyFill="1" applyBorder="1" applyAlignment="1">
      <alignment wrapText="1"/>
    </xf>
    <xf numFmtId="43" fontId="0" fillId="36" borderId="10" xfId="62" applyNumberFormat="1" applyFont="1" applyFill="1" applyBorder="1" applyAlignment="1">
      <alignment/>
    </xf>
    <xf numFmtId="0" fontId="0" fillId="35" borderId="10" xfId="0" applyFont="1" applyFill="1" applyBorder="1" applyAlignment="1">
      <alignment horizontal="left" wrapText="1"/>
    </xf>
    <xf numFmtId="43" fontId="0" fillId="35" borderId="10" xfId="62" applyNumberFormat="1" applyFont="1" applyFill="1" applyBorder="1" applyAlignment="1">
      <alignment/>
    </xf>
    <xf numFmtId="0" fontId="17" fillId="0" borderId="2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right"/>
    </xf>
    <xf numFmtId="0" fontId="20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6" xfId="0" applyBorder="1" applyAlignment="1">
      <alignment wrapText="1"/>
    </xf>
    <xf numFmtId="2" fontId="14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13" fillId="0" borderId="0" xfId="54" applyFont="1" applyAlignment="1">
      <alignment horizontal="center" vertical="center"/>
      <protection/>
    </xf>
    <xf numFmtId="0" fontId="73" fillId="0" borderId="0" xfId="54" applyFont="1" applyAlignment="1">
      <alignment horizontal="center" vertical="center"/>
      <protection/>
    </xf>
    <xf numFmtId="0" fontId="13" fillId="0" borderId="27" xfId="54" applyFont="1" applyBorder="1" applyAlignment="1">
      <alignment horizontal="center" vertical="center"/>
      <protection/>
    </xf>
    <xf numFmtId="0" fontId="14" fillId="0" borderId="0" xfId="54" applyFont="1" applyAlignment="1">
      <alignment horizontal="right" vertical="center"/>
      <protection/>
    </xf>
    <xf numFmtId="0" fontId="74" fillId="0" borderId="20" xfId="54" applyFont="1" applyBorder="1" applyAlignment="1">
      <alignment horizontal="center" vertical="center" wrapText="1"/>
      <protection/>
    </xf>
    <xf numFmtId="0" fontId="74" fillId="0" borderId="26" xfId="54" applyFont="1" applyBorder="1" applyAlignment="1">
      <alignment horizontal="center" vertical="center" wrapText="1"/>
      <protection/>
    </xf>
    <xf numFmtId="0" fontId="74" fillId="0" borderId="11" xfId="54" applyFont="1" applyBorder="1" applyAlignment="1">
      <alignment horizontal="center" vertical="center" wrapText="1"/>
      <protection/>
    </xf>
    <xf numFmtId="0" fontId="74" fillId="0" borderId="15" xfId="54" applyFont="1" applyBorder="1" applyAlignment="1">
      <alignment horizontal="center" vertical="center" wrapText="1"/>
      <protection/>
    </xf>
    <xf numFmtId="0" fontId="74" fillId="0" borderId="17" xfId="54" applyFont="1" applyBorder="1" applyAlignment="1">
      <alignment horizontal="center" vertical="center" wrapText="1"/>
      <protection/>
    </xf>
    <xf numFmtId="0" fontId="77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75" fillId="0" borderId="33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3" fillId="0" borderId="35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7" sqref="A7:C7"/>
    </sheetView>
  </sheetViews>
  <sheetFormatPr defaultColWidth="9.00390625" defaultRowHeight="12.75"/>
  <cols>
    <col min="1" max="1" width="6.75390625" style="0" customWidth="1"/>
    <col min="2" max="2" width="26.625" style="0" customWidth="1"/>
    <col min="3" max="3" width="62.375" style="0" customWidth="1"/>
  </cols>
  <sheetData>
    <row r="1" spans="1:3" ht="12.75">
      <c r="A1" s="282" t="s">
        <v>26</v>
      </c>
      <c r="B1" s="282"/>
      <c r="C1" s="282"/>
    </row>
    <row r="2" spans="1:3" ht="12.75">
      <c r="A2" s="282" t="s">
        <v>76</v>
      </c>
      <c r="B2" s="282"/>
      <c r="C2" s="282"/>
    </row>
    <row r="3" spans="1:3" ht="12.75">
      <c r="A3" s="282" t="s">
        <v>77</v>
      </c>
      <c r="B3" s="282"/>
      <c r="C3" s="282"/>
    </row>
    <row r="4" spans="1:3" ht="12.75">
      <c r="A4" s="282" t="s">
        <v>354</v>
      </c>
      <c r="B4" s="282"/>
      <c r="C4" s="282"/>
    </row>
    <row r="5" spans="1:3" ht="12.75">
      <c r="A5" s="282" t="s">
        <v>570</v>
      </c>
      <c r="B5" s="282"/>
      <c r="C5" s="282"/>
    </row>
    <row r="7" spans="1:3" ht="28.5" customHeight="1">
      <c r="A7" s="283" t="s">
        <v>571</v>
      </c>
      <c r="B7" s="283"/>
      <c r="C7" s="283"/>
    </row>
    <row r="8" ht="12.75" hidden="1"/>
    <row r="9" spans="1:3" ht="48" customHeight="1">
      <c r="A9" s="280" t="s">
        <v>463</v>
      </c>
      <c r="B9" s="281"/>
      <c r="C9" s="246" t="s">
        <v>1</v>
      </c>
    </row>
    <row r="10" spans="1:3" ht="48.75" customHeight="1">
      <c r="A10" s="249">
        <v>182</v>
      </c>
      <c r="B10" s="250"/>
      <c r="C10" s="246" t="s">
        <v>442</v>
      </c>
    </row>
    <row r="11" spans="1:3" ht="60.75" customHeight="1">
      <c r="A11" s="247">
        <v>182</v>
      </c>
      <c r="B11" s="248" t="s">
        <v>357</v>
      </c>
      <c r="C11" s="189" t="s">
        <v>309</v>
      </c>
    </row>
    <row r="12" spans="1:3" ht="84" customHeight="1">
      <c r="A12" s="247">
        <v>182</v>
      </c>
      <c r="B12" s="248" t="s">
        <v>358</v>
      </c>
      <c r="C12" s="195" t="s">
        <v>310</v>
      </c>
    </row>
    <row r="13" spans="1:3" ht="30" customHeight="1">
      <c r="A13" s="247">
        <v>182</v>
      </c>
      <c r="B13" s="248" t="s">
        <v>358</v>
      </c>
      <c r="C13" s="195" t="s">
        <v>312</v>
      </c>
    </row>
    <row r="14" spans="1:3" ht="17.25" customHeight="1">
      <c r="A14" s="247">
        <v>182</v>
      </c>
      <c r="B14" s="248" t="s">
        <v>359</v>
      </c>
      <c r="C14" s="196" t="s">
        <v>80</v>
      </c>
    </row>
    <row r="15" spans="1:3" ht="42" customHeight="1">
      <c r="A15" s="247">
        <v>182</v>
      </c>
      <c r="B15" s="248" t="s">
        <v>360</v>
      </c>
      <c r="C15" s="189" t="s">
        <v>361</v>
      </c>
    </row>
    <row r="16" spans="1:3" ht="32.25" customHeight="1">
      <c r="A16" s="247">
        <v>182</v>
      </c>
      <c r="B16" s="248" t="s">
        <v>362</v>
      </c>
      <c r="C16" s="189" t="s">
        <v>51</v>
      </c>
    </row>
    <row r="17" spans="1:3" s="115" customFormat="1" ht="40.5" customHeight="1">
      <c r="A17" s="247">
        <v>182</v>
      </c>
      <c r="B17" s="248" t="s">
        <v>363</v>
      </c>
      <c r="C17" s="189" t="s">
        <v>52</v>
      </c>
    </row>
    <row r="18" spans="1:3" ht="53.25" customHeight="1">
      <c r="A18" s="251">
        <v>926</v>
      </c>
      <c r="B18" s="252"/>
      <c r="C18" s="197" t="s">
        <v>366</v>
      </c>
    </row>
    <row r="19" spans="1:3" ht="69.75" customHeight="1">
      <c r="A19" s="253">
        <v>926</v>
      </c>
      <c r="B19" s="254" t="s">
        <v>364</v>
      </c>
      <c r="C19" s="189" t="s">
        <v>365</v>
      </c>
    </row>
    <row r="20" spans="1:3" ht="40.5" customHeight="1">
      <c r="A20" s="31">
        <v>926</v>
      </c>
      <c r="B20" s="254" t="s">
        <v>27</v>
      </c>
      <c r="C20" s="189" t="s">
        <v>44</v>
      </c>
    </row>
    <row r="21" spans="1:3" ht="40.5" customHeight="1">
      <c r="A21" s="255">
        <v>926</v>
      </c>
      <c r="B21" s="35" t="s">
        <v>79</v>
      </c>
      <c r="C21" s="190" t="s">
        <v>234</v>
      </c>
    </row>
    <row r="22" spans="1:8" ht="36" customHeight="1">
      <c r="A22" s="255">
        <v>926</v>
      </c>
      <c r="B22" s="35" t="s">
        <v>243</v>
      </c>
      <c r="C22" s="190" t="s">
        <v>244</v>
      </c>
      <c r="H22" s="54"/>
    </row>
    <row r="23" spans="1:3" ht="68.25" customHeight="1">
      <c r="A23" s="247">
        <v>926</v>
      </c>
      <c r="B23" s="248" t="s">
        <v>70</v>
      </c>
      <c r="C23" s="191" t="s">
        <v>71</v>
      </c>
    </row>
    <row r="24" spans="1:8" ht="48" customHeight="1">
      <c r="A24" s="247">
        <v>926</v>
      </c>
      <c r="B24" s="35" t="s">
        <v>72</v>
      </c>
      <c r="C24" s="192" t="s">
        <v>73</v>
      </c>
      <c r="H24" s="53"/>
    </row>
    <row r="25" spans="1:3" ht="19.5" customHeight="1">
      <c r="A25" s="247">
        <v>926</v>
      </c>
      <c r="B25" s="248" t="s">
        <v>28</v>
      </c>
      <c r="C25" s="193" t="s">
        <v>45</v>
      </c>
    </row>
    <row r="26" spans="1:3" ht="30.75" customHeight="1">
      <c r="A26" s="247">
        <v>926</v>
      </c>
      <c r="B26" s="248" t="s">
        <v>258</v>
      </c>
      <c r="C26" s="194" t="s">
        <v>236</v>
      </c>
    </row>
    <row r="27" spans="1:3" ht="22.5" customHeight="1">
      <c r="A27" s="247">
        <v>926</v>
      </c>
      <c r="B27" s="248" t="s">
        <v>259</v>
      </c>
      <c r="C27" s="194" t="s">
        <v>237</v>
      </c>
    </row>
    <row r="28" spans="1:3" ht="30.75" customHeight="1">
      <c r="A28" s="247">
        <v>926</v>
      </c>
      <c r="B28" s="248" t="s">
        <v>274</v>
      </c>
      <c r="C28" s="189" t="s">
        <v>275</v>
      </c>
    </row>
    <row r="29" spans="1:3" ht="26.25" customHeight="1">
      <c r="A29" s="247">
        <v>926</v>
      </c>
      <c r="B29" s="248" t="s">
        <v>253</v>
      </c>
      <c r="C29" s="189" t="s">
        <v>235</v>
      </c>
    </row>
    <row r="30" spans="1:3" ht="24" customHeight="1">
      <c r="A30" s="247">
        <v>926</v>
      </c>
      <c r="B30" s="248" t="s">
        <v>252</v>
      </c>
      <c r="C30" s="189" t="s">
        <v>46</v>
      </c>
    </row>
    <row r="31" spans="1:3" ht="35.25" customHeight="1">
      <c r="A31" s="247">
        <v>926</v>
      </c>
      <c r="B31" s="248" t="s">
        <v>256</v>
      </c>
      <c r="C31" s="193" t="s">
        <v>47</v>
      </c>
    </row>
    <row r="32" spans="1:3" ht="38.25" customHeight="1">
      <c r="A32" s="247">
        <v>926</v>
      </c>
      <c r="B32" s="248" t="s">
        <v>257</v>
      </c>
      <c r="C32" s="193" t="s">
        <v>48</v>
      </c>
    </row>
    <row r="33" spans="1:3" ht="25.5">
      <c r="A33" s="247">
        <v>926</v>
      </c>
      <c r="B33" s="248" t="s">
        <v>412</v>
      </c>
      <c r="C33" s="193" t="s">
        <v>406</v>
      </c>
    </row>
    <row r="34" spans="1:3" ht="12.75">
      <c r="A34" s="247">
        <v>926</v>
      </c>
      <c r="B34" s="248" t="s">
        <v>443</v>
      </c>
      <c r="C34" s="193" t="s">
        <v>413</v>
      </c>
    </row>
    <row r="35" spans="1:3" ht="63.75">
      <c r="A35" s="247">
        <v>926</v>
      </c>
      <c r="B35" s="248" t="s">
        <v>367</v>
      </c>
      <c r="C35" s="189" t="s">
        <v>368</v>
      </c>
    </row>
    <row r="36" spans="1:3" ht="44.25" customHeight="1">
      <c r="A36" s="247">
        <v>926</v>
      </c>
      <c r="B36" s="248" t="s">
        <v>254</v>
      </c>
      <c r="C36" s="193" t="s">
        <v>49</v>
      </c>
    </row>
    <row r="37" spans="1:3" ht="38.25">
      <c r="A37" s="247">
        <v>926</v>
      </c>
      <c r="B37" s="248" t="s">
        <v>255</v>
      </c>
      <c r="C37" s="193" t="s">
        <v>198</v>
      </c>
    </row>
    <row r="40" ht="15">
      <c r="B40" s="163"/>
    </row>
  </sheetData>
  <sheetProtection/>
  <mergeCells count="7">
    <mergeCell ref="A9:B9"/>
    <mergeCell ref="A5:C5"/>
    <mergeCell ref="A7:C7"/>
    <mergeCell ref="A1:C1"/>
    <mergeCell ref="A2:C2"/>
    <mergeCell ref="A3:C3"/>
    <mergeCell ref="A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7.625" style="0" customWidth="1"/>
    <col min="2" max="2" width="16.00390625" style="0" customWidth="1"/>
    <col min="3" max="3" width="0.12890625" style="0" customWidth="1"/>
    <col min="4" max="10" width="9.125" style="0" hidden="1" customWidth="1"/>
  </cols>
  <sheetData>
    <row r="1" spans="1:4" ht="12.75">
      <c r="A1" s="282" t="s">
        <v>189</v>
      </c>
      <c r="B1" s="282"/>
      <c r="C1" s="4"/>
      <c r="D1" s="4"/>
    </row>
    <row r="2" spans="1:4" ht="12.75">
      <c r="A2" s="282" t="s">
        <v>76</v>
      </c>
      <c r="B2" s="282"/>
      <c r="C2" s="4"/>
      <c r="D2" s="4"/>
    </row>
    <row r="3" spans="1:4" ht="12.75">
      <c r="A3" s="282" t="s">
        <v>77</v>
      </c>
      <c r="B3" s="282"/>
      <c r="C3" s="4"/>
      <c r="D3" s="4"/>
    </row>
    <row r="4" spans="1:10" ht="12.75">
      <c r="A4" s="292" t="s">
        <v>295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292" t="s">
        <v>584</v>
      </c>
      <c r="B5" s="292"/>
      <c r="C5" s="292"/>
      <c r="D5" s="292"/>
      <c r="E5" s="292"/>
      <c r="F5" s="292"/>
      <c r="G5" s="292"/>
      <c r="H5" s="292"/>
      <c r="I5" s="292"/>
      <c r="J5" s="292"/>
    </row>
    <row r="7" spans="1:3" ht="28.5" customHeight="1">
      <c r="A7" s="283" t="s">
        <v>585</v>
      </c>
      <c r="B7" s="283"/>
      <c r="C7" s="52"/>
    </row>
    <row r="9" spans="1:2" ht="21" customHeight="1">
      <c r="A9" s="7" t="s">
        <v>1</v>
      </c>
      <c r="B9" s="2" t="s">
        <v>272</v>
      </c>
    </row>
    <row r="10" spans="1:2" ht="38.25">
      <c r="A10" s="38" t="s">
        <v>201</v>
      </c>
      <c r="B10" s="68"/>
    </row>
    <row r="11" spans="1:2" ht="51">
      <c r="A11" s="38" t="s">
        <v>202</v>
      </c>
      <c r="B11" s="64"/>
    </row>
    <row r="12" spans="1:2" ht="38.25">
      <c r="A12" s="38" t="s">
        <v>203</v>
      </c>
      <c r="B12" s="68"/>
    </row>
    <row r="13" spans="1:2" ht="51">
      <c r="A13" s="38" t="s">
        <v>476</v>
      </c>
      <c r="B13" s="69"/>
    </row>
    <row r="14" spans="1:2" ht="12.75">
      <c r="A14" s="38"/>
      <c r="B14" s="69"/>
    </row>
    <row r="15" spans="1:2" ht="12.75">
      <c r="A15" s="38"/>
      <c r="B15" s="69"/>
    </row>
    <row r="16" spans="1:2" ht="12.75">
      <c r="A16" s="38"/>
      <c r="B16" s="69"/>
    </row>
    <row r="17" spans="1:2" ht="12.75">
      <c r="A17" s="13" t="s">
        <v>36</v>
      </c>
      <c r="B17" s="67">
        <f>SUM(B10:B16)</f>
        <v>0</v>
      </c>
    </row>
  </sheetData>
  <sheetProtection/>
  <mergeCells count="6">
    <mergeCell ref="A7:B7"/>
    <mergeCell ref="A1:B1"/>
    <mergeCell ref="A2:B2"/>
    <mergeCell ref="A3:B3"/>
    <mergeCell ref="A4:J4"/>
    <mergeCell ref="A5:J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0.75390625" style="0" customWidth="1"/>
    <col min="2" max="3" width="14.00390625" style="0" customWidth="1"/>
    <col min="4" max="10" width="9.125" style="0" hidden="1" customWidth="1"/>
  </cols>
  <sheetData>
    <row r="1" spans="1:3" ht="12.75">
      <c r="A1" s="282" t="s">
        <v>190</v>
      </c>
      <c r="B1" s="282"/>
      <c r="C1" s="282"/>
    </row>
    <row r="2" spans="1:10" ht="12.75">
      <c r="A2" s="292" t="s">
        <v>285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292" t="s">
        <v>295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2.75">
      <c r="A4" s="292" t="s">
        <v>580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3" ht="12.75">
      <c r="A5" s="282"/>
      <c r="B5" s="282"/>
      <c r="C5" s="282"/>
    </row>
    <row r="7" spans="1:3" ht="26.25" customHeight="1">
      <c r="A7" s="283" t="s">
        <v>586</v>
      </c>
      <c r="B7" s="283"/>
      <c r="C7" s="283"/>
    </row>
    <row r="9" spans="1:3" ht="12.75">
      <c r="A9" s="7" t="s">
        <v>1</v>
      </c>
      <c r="B9" s="2" t="s">
        <v>303</v>
      </c>
      <c r="C9" s="2" t="s">
        <v>583</v>
      </c>
    </row>
    <row r="10" spans="1:3" ht="38.25">
      <c r="A10" s="38" t="s">
        <v>201</v>
      </c>
      <c r="B10" s="68"/>
      <c r="C10" s="68"/>
    </row>
    <row r="11" spans="1:3" ht="38.25">
      <c r="A11" s="38" t="s">
        <v>202</v>
      </c>
      <c r="B11" s="64"/>
      <c r="C11" s="64"/>
    </row>
    <row r="12" spans="1:3" ht="38.25">
      <c r="A12" s="38" t="s">
        <v>203</v>
      </c>
      <c r="B12" s="69"/>
      <c r="C12" s="69"/>
    </row>
    <row r="13" spans="1:3" ht="12.75">
      <c r="A13" s="38"/>
      <c r="B13" s="63"/>
      <c r="C13" s="70"/>
    </row>
    <row r="14" spans="1:3" ht="12.75">
      <c r="A14" s="38"/>
      <c r="B14" s="63"/>
      <c r="C14" s="70">
        <v>0</v>
      </c>
    </row>
    <row r="15" spans="1:3" ht="12.75">
      <c r="A15" s="38"/>
      <c r="B15" s="63"/>
      <c r="C15" s="70">
        <v>0</v>
      </c>
    </row>
    <row r="16" spans="1:3" ht="29.25" customHeight="1">
      <c r="A16" s="38"/>
      <c r="B16" s="63"/>
      <c r="C16" s="70">
        <v>0</v>
      </c>
    </row>
    <row r="17" spans="1:3" ht="12.75">
      <c r="A17" s="13" t="s">
        <v>36</v>
      </c>
      <c r="B17" s="67">
        <f>SUM(B10:B16)</f>
        <v>0</v>
      </c>
      <c r="C17" s="67">
        <f>SUM(C10:C16)</f>
        <v>0</v>
      </c>
    </row>
  </sheetData>
  <sheetProtection/>
  <mergeCells count="6">
    <mergeCell ref="A5:C5"/>
    <mergeCell ref="A7:C7"/>
    <mergeCell ref="A1:C1"/>
    <mergeCell ref="A2:J2"/>
    <mergeCell ref="A3:J3"/>
    <mergeCell ref="A4:J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7">
      <selection activeCell="A7" sqref="A7:B9"/>
    </sheetView>
  </sheetViews>
  <sheetFormatPr defaultColWidth="9.00390625" defaultRowHeight="12.75"/>
  <cols>
    <col min="1" max="1" width="46.00390625" style="0" customWidth="1"/>
    <col min="2" max="2" width="25.25390625" style="0" customWidth="1"/>
    <col min="3" max="3" width="0.12890625" style="0" customWidth="1"/>
  </cols>
  <sheetData>
    <row r="1" spans="1:3" ht="12.75">
      <c r="A1" s="287" t="s">
        <v>471</v>
      </c>
      <c r="B1" s="287"/>
      <c r="C1" s="287"/>
    </row>
    <row r="2" spans="1:3" ht="12.75">
      <c r="A2" s="282" t="s">
        <v>76</v>
      </c>
      <c r="B2" s="282"/>
      <c r="C2" s="282"/>
    </row>
    <row r="3" spans="1:3" ht="12.75">
      <c r="A3" s="282" t="s">
        <v>77</v>
      </c>
      <c r="B3" s="282"/>
      <c r="C3" s="282"/>
    </row>
    <row r="4" spans="1:3" ht="12.75">
      <c r="A4" s="282" t="s">
        <v>354</v>
      </c>
      <c r="B4" s="282"/>
      <c r="C4" s="282"/>
    </row>
    <row r="5" spans="1:3" ht="12.75">
      <c r="A5" s="282" t="s">
        <v>355</v>
      </c>
      <c r="B5" s="282"/>
      <c r="C5" s="282"/>
    </row>
    <row r="6" spans="1:2" ht="12.75">
      <c r="A6" s="198"/>
      <c r="B6" s="199"/>
    </row>
    <row r="7" spans="1:2" ht="37.5" customHeight="1">
      <c r="A7" s="293" t="s">
        <v>587</v>
      </c>
      <c r="B7" s="294"/>
    </row>
    <row r="8" spans="1:2" ht="42.75" customHeight="1">
      <c r="A8" s="295"/>
      <c r="B8" s="296"/>
    </row>
    <row r="9" spans="1:2" ht="33.75" customHeight="1" hidden="1">
      <c r="A9" s="297"/>
      <c r="B9" s="298"/>
    </row>
    <row r="10" spans="1:2" ht="25.5">
      <c r="A10" s="188" t="s">
        <v>469</v>
      </c>
      <c r="B10" s="263" t="s">
        <v>470</v>
      </c>
    </row>
    <row r="11" spans="1:2" ht="38.25">
      <c r="A11" s="38" t="s">
        <v>267</v>
      </c>
      <c r="B11" s="12">
        <v>100</v>
      </c>
    </row>
    <row r="12" spans="1:2" ht="25.5">
      <c r="A12" s="38" t="s">
        <v>268</v>
      </c>
      <c r="B12" s="12">
        <v>100</v>
      </c>
    </row>
    <row r="13" spans="1:2" ht="102">
      <c r="A13" s="38" t="s">
        <v>71</v>
      </c>
      <c r="B13" s="12">
        <v>100</v>
      </c>
    </row>
    <row r="14" spans="1:2" ht="25.5">
      <c r="A14" s="38" t="s">
        <v>45</v>
      </c>
      <c r="B14" s="12">
        <v>100</v>
      </c>
    </row>
    <row r="15" spans="1:2" ht="102">
      <c r="A15" s="38" t="s">
        <v>472</v>
      </c>
      <c r="B15" s="12">
        <v>100</v>
      </c>
    </row>
  </sheetData>
  <sheetProtection/>
  <mergeCells count="6">
    <mergeCell ref="A7:B9"/>
    <mergeCell ref="A1:C1"/>
    <mergeCell ref="A2:C2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7">
      <selection activeCell="F15" sqref="F15"/>
    </sheetView>
  </sheetViews>
  <sheetFormatPr defaultColWidth="9.00390625" defaultRowHeight="12.75"/>
  <cols>
    <col min="1" max="1" width="34.875" style="0" customWidth="1"/>
    <col min="4" max="4" width="0.37109375" style="0" customWidth="1"/>
    <col min="5" max="5" width="14.75390625" style="0" customWidth="1"/>
    <col min="6" max="6" width="12.25390625" style="0" customWidth="1"/>
  </cols>
  <sheetData>
    <row r="1" spans="1:6" ht="12.75">
      <c r="A1" s="51"/>
      <c r="B1" s="51"/>
      <c r="C1" s="306" t="s">
        <v>300</v>
      </c>
      <c r="D1" s="306"/>
      <c r="E1" s="306"/>
      <c r="F1" s="306"/>
    </row>
    <row r="2" spans="1:6" ht="12.75">
      <c r="A2" s="51"/>
      <c r="B2" s="292" t="s">
        <v>285</v>
      </c>
      <c r="C2" s="292"/>
      <c r="D2" s="292"/>
      <c r="E2" s="292"/>
      <c r="F2" s="292"/>
    </row>
    <row r="3" spans="1:6" ht="12.75">
      <c r="A3" s="292" t="s">
        <v>295</v>
      </c>
      <c r="B3" s="292"/>
      <c r="C3" s="292"/>
      <c r="D3" s="292"/>
      <c r="E3" s="292"/>
      <c r="F3" s="292"/>
    </row>
    <row r="4" spans="1:6" ht="12.75">
      <c r="A4" s="292" t="s">
        <v>580</v>
      </c>
      <c r="B4" s="292"/>
      <c r="C4" s="292"/>
      <c r="D4" s="292"/>
      <c r="E4" s="292"/>
      <c r="F4" s="292"/>
    </row>
    <row r="5" spans="1:6" ht="12.75">
      <c r="A5" s="51"/>
      <c r="B5" s="51"/>
      <c r="C5" s="51"/>
      <c r="D5" s="51"/>
      <c r="E5" s="51"/>
      <c r="F5" s="51"/>
    </row>
    <row r="6" ht="12.75" customHeight="1"/>
    <row r="7" spans="1:6" ht="12.75" customHeight="1">
      <c r="A7" s="300" t="s">
        <v>298</v>
      </c>
      <c r="B7" s="300"/>
      <c r="C7" s="300"/>
      <c r="D7" s="300"/>
      <c r="E7" s="300"/>
      <c r="F7" s="300"/>
    </row>
    <row r="8" spans="1:6" ht="15.75" customHeight="1">
      <c r="A8" s="300" t="s">
        <v>276</v>
      </c>
      <c r="B8" s="300"/>
      <c r="C8" s="300"/>
      <c r="D8" s="300"/>
      <c r="E8" s="300"/>
      <c r="F8" s="300"/>
    </row>
    <row r="9" spans="1:6" ht="23.25" customHeight="1">
      <c r="A9" s="300" t="s">
        <v>77</v>
      </c>
      <c r="B9" s="300"/>
      <c r="C9" s="300"/>
      <c r="D9" s="300"/>
      <c r="E9" s="300"/>
      <c r="F9" s="300"/>
    </row>
    <row r="10" spans="1:6" ht="18.75">
      <c r="A10" s="300" t="s">
        <v>588</v>
      </c>
      <c r="B10" s="300"/>
      <c r="C10" s="300"/>
      <c r="D10" s="300"/>
      <c r="E10" s="300"/>
      <c r="F10" s="300"/>
    </row>
    <row r="12" ht="42" customHeight="1"/>
    <row r="13" spans="1:6" ht="12.75">
      <c r="A13" s="301" t="s">
        <v>277</v>
      </c>
      <c r="B13" s="304" t="s">
        <v>42</v>
      </c>
      <c r="C13" s="304"/>
      <c r="D13" s="304"/>
      <c r="E13" s="305" t="s">
        <v>42</v>
      </c>
      <c r="F13" s="305" t="s">
        <v>42</v>
      </c>
    </row>
    <row r="14" spans="1:6" ht="39.75" customHeight="1">
      <c r="A14" s="302"/>
      <c r="B14" s="304"/>
      <c r="C14" s="304"/>
      <c r="D14" s="304"/>
      <c r="E14" s="305"/>
      <c r="F14" s="305"/>
    </row>
    <row r="15" spans="1:6" ht="15.75">
      <c r="A15" s="303"/>
      <c r="B15" s="304" t="s">
        <v>278</v>
      </c>
      <c r="C15" s="304"/>
      <c r="D15" s="304"/>
      <c r="E15" s="165" t="s">
        <v>401</v>
      </c>
      <c r="F15" s="165" t="s">
        <v>589</v>
      </c>
    </row>
    <row r="16" spans="1:6" ht="63">
      <c r="A16" s="166" t="s">
        <v>299</v>
      </c>
      <c r="B16" s="299">
        <v>0</v>
      </c>
      <c r="C16" s="299"/>
      <c r="D16" s="299"/>
      <c r="E16" s="167">
        <v>0</v>
      </c>
      <c r="F16" s="167">
        <v>0</v>
      </c>
    </row>
    <row r="17" spans="1:6" ht="16.5" customHeight="1">
      <c r="A17" s="168" t="s">
        <v>279</v>
      </c>
      <c r="B17" s="299">
        <v>0</v>
      </c>
      <c r="C17" s="299"/>
      <c r="D17" s="299"/>
      <c r="E17" s="167">
        <v>0</v>
      </c>
      <c r="F17" s="167">
        <v>0</v>
      </c>
    </row>
    <row r="18" spans="1:6" ht="20.25" customHeight="1">
      <c r="A18" s="168" t="s">
        <v>280</v>
      </c>
      <c r="B18" s="299">
        <v>0</v>
      </c>
      <c r="C18" s="299"/>
      <c r="D18" s="299"/>
      <c r="E18" s="167">
        <v>0</v>
      </c>
      <c r="F18" s="167">
        <v>0</v>
      </c>
    </row>
    <row r="19" spans="1:6" ht="31.5">
      <c r="A19" s="166" t="s">
        <v>281</v>
      </c>
      <c r="B19" s="299">
        <v>0</v>
      </c>
      <c r="C19" s="299"/>
      <c r="D19" s="299"/>
      <c r="E19" s="167">
        <v>0</v>
      </c>
      <c r="F19" s="167">
        <v>0</v>
      </c>
    </row>
    <row r="20" spans="1:6" ht="15.75">
      <c r="A20" s="168" t="s">
        <v>280</v>
      </c>
      <c r="B20" s="299">
        <v>0</v>
      </c>
      <c r="C20" s="299"/>
      <c r="D20" s="299"/>
      <c r="E20" s="167">
        <v>0</v>
      </c>
      <c r="F20" s="167">
        <v>0</v>
      </c>
    </row>
    <row r="21" spans="1:6" ht="31.5">
      <c r="A21" s="166" t="s">
        <v>282</v>
      </c>
      <c r="B21" s="299">
        <v>0</v>
      </c>
      <c r="C21" s="299"/>
      <c r="D21" s="299"/>
      <c r="E21" s="167">
        <v>0</v>
      </c>
      <c r="F21" s="167">
        <v>0</v>
      </c>
    </row>
    <row r="22" spans="1:6" ht="15.75">
      <c r="A22" s="168" t="s">
        <v>279</v>
      </c>
      <c r="B22" s="299">
        <v>0</v>
      </c>
      <c r="C22" s="299"/>
      <c r="D22" s="299"/>
      <c r="E22" s="167">
        <v>0</v>
      </c>
      <c r="F22" s="167">
        <v>0</v>
      </c>
    </row>
    <row r="23" spans="1:6" ht="15.75">
      <c r="A23" s="168" t="s">
        <v>280</v>
      </c>
      <c r="B23" s="299">
        <v>0</v>
      </c>
      <c r="C23" s="299"/>
      <c r="D23" s="299"/>
      <c r="E23" s="167">
        <v>0</v>
      </c>
      <c r="F23" s="167">
        <v>0</v>
      </c>
    </row>
    <row r="24" spans="1:6" ht="47.25">
      <c r="A24" s="166" t="s">
        <v>283</v>
      </c>
      <c r="B24" s="299">
        <v>0</v>
      </c>
      <c r="C24" s="299"/>
      <c r="D24" s="299"/>
      <c r="E24" s="167">
        <v>0</v>
      </c>
      <c r="F24" s="167">
        <v>0</v>
      </c>
    </row>
    <row r="25" spans="1:6" ht="47.25">
      <c r="A25" s="168" t="s">
        <v>284</v>
      </c>
      <c r="B25" s="299">
        <v>0</v>
      </c>
      <c r="C25" s="299"/>
      <c r="D25" s="299"/>
      <c r="E25" s="167">
        <v>0</v>
      </c>
      <c r="F25" s="167">
        <v>0</v>
      </c>
    </row>
  </sheetData>
  <sheetProtection/>
  <mergeCells count="23">
    <mergeCell ref="B18:D18"/>
    <mergeCell ref="A3:F3"/>
    <mergeCell ref="C1:F1"/>
    <mergeCell ref="B2:F2"/>
    <mergeCell ref="B15:D15"/>
    <mergeCell ref="B16:D16"/>
    <mergeCell ref="B17:D17"/>
    <mergeCell ref="A4:F4"/>
    <mergeCell ref="A7:F7"/>
    <mergeCell ref="A8:F8"/>
    <mergeCell ref="A9:F9"/>
    <mergeCell ref="A10:F10"/>
    <mergeCell ref="A13:A15"/>
    <mergeCell ref="B13:D14"/>
    <mergeCell ref="E13:E14"/>
    <mergeCell ref="F13:F14"/>
    <mergeCell ref="B25:D25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I30" sqref="I30:J31"/>
    </sheetView>
  </sheetViews>
  <sheetFormatPr defaultColWidth="9.00390625" defaultRowHeight="12.75"/>
  <sheetData>
    <row r="1" spans="1:10" ht="12.75">
      <c r="A1" s="306" t="s">
        <v>297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ht="12.75">
      <c r="A2" s="292" t="s">
        <v>285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292" t="s">
        <v>295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2.75">
      <c r="A4" s="292" t="s">
        <v>580</v>
      </c>
      <c r="B4" s="292"/>
      <c r="C4" s="292"/>
      <c r="D4" s="292"/>
      <c r="E4" s="292"/>
      <c r="F4" s="292"/>
      <c r="G4" s="292"/>
      <c r="H4" s="292"/>
      <c r="I4" s="292"/>
      <c r="J4" s="292"/>
    </row>
    <row r="5" ht="5.25" customHeight="1">
      <c r="J5" s="169"/>
    </row>
    <row r="6" spans="1:10" ht="22.5" customHeight="1">
      <c r="A6" s="307" t="s">
        <v>590</v>
      </c>
      <c r="B6" s="307"/>
      <c r="C6" s="307"/>
      <c r="D6" s="307"/>
      <c r="E6" s="307"/>
      <c r="F6" s="307"/>
      <c r="G6" s="307"/>
      <c r="H6" s="307"/>
      <c r="I6" s="307"/>
      <c r="J6" s="307"/>
    </row>
    <row r="7" spans="1:10" ht="22.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</row>
    <row r="8" spans="1:10" ht="15.75">
      <c r="A8" s="170"/>
      <c r="B8" s="170"/>
      <c r="C8" s="170"/>
      <c r="D8" s="170"/>
      <c r="E8" s="170"/>
      <c r="F8" s="170"/>
      <c r="G8" s="170"/>
      <c r="H8" s="170"/>
      <c r="I8" s="170"/>
      <c r="J8" s="171"/>
    </row>
    <row r="9" spans="1:10" ht="12.75">
      <c r="A9" s="307" t="s">
        <v>591</v>
      </c>
      <c r="B9" s="307"/>
      <c r="C9" s="307"/>
      <c r="D9" s="307"/>
      <c r="E9" s="307"/>
      <c r="F9" s="307"/>
      <c r="G9" s="307"/>
      <c r="H9" s="307"/>
      <c r="I9" s="307"/>
      <c r="J9" s="307"/>
    </row>
    <row r="10" spans="1:10" ht="12.75">
      <c r="A10" s="307"/>
      <c r="B10" s="307"/>
      <c r="C10" s="307"/>
      <c r="D10" s="307"/>
      <c r="E10" s="307"/>
      <c r="F10" s="307"/>
      <c r="G10" s="307"/>
      <c r="H10" s="307"/>
      <c r="I10" s="307"/>
      <c r="J10" s="307"/>
    </row>
    <row r="12" spans="1:10" ht="12.75">
      <c r="A12" s="309" t="s">
        <v>286</v>
      </c>
      <c r="B12" s="310" t="s">
        <v>287</v>
      </c>
      <c r="C12" s="310" t="s">
        <v>288</v>
      </c>
      <c r="D12" s="313" t="s">
        <v>289</v>
      </c>
      <c r="E12" s="314"/>
      <c r="F12" s="314"/>
      <c r="G12" s="315"/>
      <c r="H12" s="310" t="s">
        <v>290</v>
      </c>
      <c r="I12" s="310" t="s">
        <v>291</v>
      </c>
      <c r="J12" s="309" t="s">
        <v>292</v>
      </c>
    </row>
    <row r="13" spans="1:10" ht="12.75">
      <c r="A13" s="309"/>
      <c r="B13" s="311"/>
      <c r="C13" s="311"/>
      <c r="D13" s="316"/>
      <c r="E13" s="317"/>
      <c r="F13" s="317"/>
      <c r="G13" s="318"/>
      <c r="H13" s="311"/>
      <c r="I13" s="311"/>
      <c r="J13" s="309"/>
    </row>
    <row r="14" spans="1:10" ht="12.75">
      <c r="A14" s="309"/>
      <c r="B14" s="311"/>
      <c r="C14" s="311"/>
      <c r="D14" s="316"/>
      <c r="E14" s="317"/>
      <c r="F14" s="317"/>
      <c r="G14" s="318"/>
      <c r="H14" s="311"/>
      <c r="I14" s="311"/>
      <c r="J14" s="309"/>
    </row>
    <row r="15" spans="1:10" ht="12.75">
      <c r="A15" s="309"/>
      <c r="B15" s="311"/>
      <c r="C15" s="311"/>
      <c r="D15" s="316"/>
      <c r="E15" s="317"/>
      <c r="F15" s="317"/>
      <c r="G15" s="318"/>
      <c r="H15" s="311"/>
      <c r="I15" s="311"/>
      <c r="J15" s="309"/>
    </row>
    <row r="16" spans="1:10" ht="12.75">
      <c r="A16" s="309"/>
      <c r="B16" s="311"/>
      <c r="C16" s="311"/>
      <c r="D16" s="316"/>
      <c r="E16" s="317"/>
      <c r="F16" s="317"/>
      <c r="G16" s="318"/>
      <c r="H16" s="311"/>
      <c r="I16" s="311"/>
      <c r="J16" s="309"/>
    </row>
    <row r="17" spans="1:10" ht="12.75">
      <c r="A17" s="309"/>
      <c r="B17" s="312"/>
      <c r="C17" s="312"/>
      <c r="D17" s="319"/>
      <c r="E17" s="320"/>
      <c r="F17" s="320"/>
      <c r="G17" s="321"/>
      <c r="H17" s="312"/>
      <c r="I17" s="312"/>
      <c r="J17" s="309"/>
    </row>
    <row r="18" spans="1:10" ht="15.75">
      <c r="A18" s="164">
        <v>1</v>
      </c>
      <c r="B18" s="172">
        <v>2</v>
      </c>
      <c r="C18" s="172">
        <v>3</v>
      </c>
      <c r="D18" s="323">
        <v>4</v>
      </c>
      <c r="E18" s="324"/>
      <c r="F18" s="324"/>
      <c r="G18" s="325"/>
      <c r="H18" s="172">
        <v>5</v>
      </c>
      <c r="I18" s="172">
        <v>6</v>
      </c>
      <c r="J18" s="164">
        <v>7</v>
      </c>
    </row>
    <row r="19" spans="1:10" ht="15.75">
      <c r="A19" s="309" t="s">
        <v>592</v>
      </c>
      <c r="B19" s="309"/>
      <c r="C19" s="309"/>
      <c r="D19" s="309"/>
      <c r="E19" s="309"/>
      <c r="F19" s="309"/>
      <c r="G19" s="309"/>
      <c r="H19" s="309"/>
      <c r="I19" s="309"/>
      <c r="J19" s="309"/>
    </row>
    <row r="21" spans="1:10" ht="21" customHeight="1">
      <c r="A21" s="307" t="s">
        <v>304</v>
      </c>
      <c r="B21" s="307"/>
      <c r="C21" s="307"/>
      <c r="D21" s="307"/>
      <c r="E21" s="307"/>
      <c r="F21" s="307"/>
      <c r="G21" s="307"/>
      <c r="H21" s="307"/>
      <c r="I21" s="307"/>
      <c r="J21" s="307"/>
    </row>
    <row r="22" spans="1:10" ht="24.75" customHeight="1">
      <c r="A22" s="307"/>
      <c r="B22" s="307"/>
      <c r="C22" s="307"/>
      <c r="D22" s="307"/>
      <c r="E22" s="307"/>
      <c r="F22" s="307"/>
      <c r="G22" s="307"/>
      <c r="H22" s="307"/>
      <c r="I22" s="307"/>
      <c r="J22" s="307"/>
    </row>
    <row r="23" spans="1:10" ht="15">
      <c r="A23" s="163"/>
      <c r="B23" s="163"/>
      <c r="C23" s="163"/>
      <c r="D23" s="163"/>
      <c r="E23" s="163"/>
      <c r="F23" s="163"/>
      <c r="G23" s="163"/>
      <c r="H23" s="163"/>
      <c r="I23" s="163"/>
      <c r="J23" s="163"/>
    </row>
    <row r="24" spans="1:10" ht="15">
      <c r="A24" s="173"/>
      <c r="B24" s="173"/>
      <c r="C24" s="173"/>
      <c r="D24" s="173"/>
      <c r="E24" s="173"/>
      <c r="F24" s="173"/>
      <c r="G24" s="173"/>
      <c r="H24" s="173"/>
      <c r="I24" s="173"/>
      <c r="J24" s="173"/>
    </row>
    <row r="25" spans="1:10" ht="15">
      <c r="A25" s="173"/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ht="12.75">
      <c r="A26" s="308" t="s">
        <v>296</v>
      </c>
      <c r="B26" s="308"/>
      <c r="C26" s="308"/>
      <c r="D26" s="308"/>
      <c r="E26" s="308" t="s">
        <v>293</v>
      </c>
      <c r="F26" s="308"/>
      <c r="G26" s="308"/>
      <c r="H26" s="308"/>
      <c r="I26" s="308"/>
      <c r="J26" s="308"/>
    </row>
    <row r="27" spans="1:10" ht="12.75">
      <c r="A27" s="308"/>
      <c r="B27" s="308"/>
      <c r="C27" s="308"/>
      <c r="D27" s="308"/>
      <c r="E27" s="308"/>
      <c r="F27" s="308"/>
      <c r="G27" s="308"/>
      <c r="H27" s="308"/>
      <c r="I27" s="308"/>
      <c r="J27" s="308"/>
    </row>
    <row r="28" spans="1:10" ht="12.75">
      <c r="A28" s="308"/>
      <c r="B28" s="308"/>
      <c r="C28" s="308"/>
      <c r="D28" s="308"/>
      <c r="E28" s="308"/>
      <c r="F28" s="308"/>
      <c r="G28" s="308"/>
      <c r="H28" s="308"/>
      <c r="I28" s="308"/>
      <c r="J28" s="308"/>
    </row>
    <row r="29" spans="1:10" ht="12.75">
      <c r="A29" s="308"/>
      <c r="B29" s="308"/>
      <c r="C29" s="308"/>
      <c r="D29" s="308"/>
      <c r="E29" s="308"/>
      <c r="F29" s="308"/>
      <c r="G29" s="308"/>
      <c r="H29" s="308"/>
      <c r="I29" s="308"/>
      <c r="J29" s="308"/>
    </row>
    <row r="30" spans="1:10" ht="12.75">
      <c r="A30" s="308"/>
      <c r="B30" s="308"/>
      <c r="C30" s="308"/>
      <c r="D30" s="308"/>
      <c r="E30" s="308" t="s">
        <v>305</v>
      </c>
      <c r="F30" s="308"/>
      <c r="G30" s="308" t="s">
        <v>427</v>
      </c>
      <c r="H30" s="308"/>
      <c r="I30" s="308" t="s">
        <v>593</v>
      </c>
      <c r="J30" s="308"/>
    </row>
    <row r="31" spans="1:10" ht="12.75">
      <c r="A31" s="308"/>
      <c r="B31" s="308"/>
      <c r="C31" s="308"/>
      <c r="D31" s="308"/>
      <c r="E31" s="308"/>
      <c r="F31" s="308"/>
      <c r="G31" s="308"/>
      <c r="H31" s="308"/>
      <c r="I31" s="308"/>
      <c r="J31" s="308"/>
    </row>
    <row r="32" spans="1:10" ht="12.75">
      <c r="A32" s="308" t="s">
        <v>294</v>
      </c>
      <c r="B32" s="308"/>
      <c r="C32" s="308"/>
      <c r="D32" s="308"/>
      <c r="E32" s="322">
        <v>0</v>
      </c>
      <c r="F32" s="322"/>
      <c r="G32" s="322">
        <v>0</v>
      </c>
      <c r="H32" s="322"/>
      <c r="I32" s="322">
        <v>0</v>
      </c>
      <c r="J32" s="322"/>
    </row>
    <row r="33" spans="1:10" ht="12.75">
      <c r="A33" s="308"/>
      <c r="B33" s="308"/>
      <c r="C33" s="308"/>
      <c r="D33" s="308"/>
      <c r="E33" s="322"/>
      <c r="F33" s="322"/>
      <c r="G33" s="322"/>
      <c r="H33" s="322"/>
      <c r="I33" s="322"/>
      <c r="J33" s="322"/>
    </row>
    <row r="34" spans="1:10" ht="28.5" customHeight="1">
      <c r="A34" s="308"/>
      <c r="B34" s="308"/>
      <c r="C34" s="308"/>
      <c r="D34" s="308"/>
      <c r="E34" s="322"/>
      <c r="F34" s="322"/>
      <c r="G34" s="322"/>
      <c r="H34" s="322"/>
      <c r="I34" s="322"/>
      <c r="J34" s="322"/>
    </row>
  </sheetData>
  <sheetProtection/>
  <mergeCells count="25">
    <mergeCell ref="A32:D34"/>
    <mergeCell ref="E32:F34"/>
    <mergeCell ref="G32:H34"/>
    <mergeCell ref="I32:J34"/>
    <mergeCell ref="J12:J17"/>
    <mergeCell ref="D18:G18"/>
    <mergeCell ref="A19:J19"/>
    <mergeCell ref="A21:J22"/>
    <mergeCell ref="A26:D31"/>
    <mergeCell ref="E26:J29"/>
    <mergeCell ref="E30:F31"/>
    <mergeCell ref="G30:H31"/>
    <mergeCell ref="I30:J31"/>
    <mergeCell ref="A12:A17"/>
    <mergeCell ref="B12:B17"/>
    <mergeCell ref="C12:C17"/>
    <mergeCell ref="D12:G17"/>
    <mergeCell ref="H12:H17"/>
    <mergeCell ref="I12:I17"/>
    <mergeCell ref="A1:J1"/>
    <mergeCell ref="A2:J2"/>
    <mergeCell ref="A3:J3"/>
    <mergeCell ref="A4:J4"/>
    <mergeCell ref="A6:J7"/>
    <mergeCell ref="A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85" zoomScaleNormal="85" zoomScalePageLayoutView="0" workbookViewId="0" topLeftCell="A10">
      <selection activeCell="E20" sqref="E20"/>
    </sheetView>
  </sheetViews>
  <sheetFormatPr defaultColWidth="9.00390625" defaultRowHeight="12.75"/>
  <cols>
    <col min="1" max="1" width="10.75390625" style="0" customWidth="1"/>
    <col min="2" max="2" width="28.375" style="0" customWidth="1"/>
    <col min="3" max="3" width="36.00390625" style="0" customWidth="1"/>
    <col min="4" max="4" width="17.375" style="0" customWidth="1"/>
    <col min="5" max="5" width="17.125" style="0" customWidth="1"/>
    <col min="6" max="6" width="17.75390625" style="0" customWidth="1"/>
  </cols>
  <sheetData>
    <row r="1" spans="1:6" ht="12.75">
      <c r="A1" s="204"/>
      <c r="B1" s="204"/>
      <c r="C1" s="204"/>
      <c r="D1" s="205"/>
      <c r="E1" s="329" t="s">
        <v>396</v>
      </c>
      <c r="F1" s="329"/>
    </row>
    <row r="2" spans="1:6" ht="12.75">
      <c r="A2" s="204"/>
      <c r="B2" s="204"/>
      <c r="C2" s="204"/>
      <c r="D2" s="329" t="s">
        <v>397</v>
      </c>
      <c r="E2" s="329"/>
      <c r="F2" s="329"/>
    </row>
    <row r="3" spans="1:6" ht="12.75">
      <c r="A3" s="204"/>
      <c r="B3" s="204"/>
      <c r="C3" s="204"/>
      <c r="D3" s="329" t="s">
        <v>295</v>
      </c>
      <c r="E3" s="329"/>
      <c r="F3" s="329"/>
    </row>
    <row r="4" spans="1:6" ht="12.75">
      <c r="A4" s="204"/>
      <c r="B4" s="204"/>
      <c r="C4" s="204"/>
      <c r="D4" s="329" t="s">
        <v>594</v>
      </c>
      <c r="E4" s="329"/>
      <c r="F4" s="329"/>
    </row>
    <row r="5" spans="1:6" ht="12.75">
      <c r="A5" s="205"/>
      <c r="B5" s="204"/>
      <c r="C5" s="204"/>
      <c r="D5" s="204"/>
      <c r="E5" s="204"/>
      <c r="F5" s="204"/>
    </row>
    <row r="6" spans="1:6" ht="15.75">
      <c r="A6" s="326" t="s">
        <v>373</v>
      </c>
      <c r="B6" s="326"/>
      <c r="C6" s="326"/>
      <c r="D6" s="326"/>
      <c r="E6" s="326"/>
      <c r="F6" s="326"/>
    </row>
    <row r="7" spans="1:6" ht="15.75">
      <c r="A7" s="326" t="s">
        <v>398</v>
      </c>
      <c r="B7" s="326"/>
      <c r="C7" s="326"/>
      <c r="D7" s="326"/>
      <c r="E7" s="326"/>
      <c r="F7" s="326"/>
    </row>
    <row r="8" spans="1:6" ht="15.75">
      <c r="A8" s="326" t="s">
        <v>374</v>
      </c>
      <c r="B8" s="326"/>
      <c r="C8" s="326"/>
      <c r="D8" s="326"/>
      <c r="E8" s="326"/>
      <c r="F8" s="326"/>
    </row>
    <row r="9" spans="1:6" ht="15.75">
      <c r="A9" s="326" t="s">
        <v>399</v>
      </c>
      <c r="B9" s="326"/>
      <c r="C9" s="326"/>
      <c r="D9" s="326"/>
      <c r="E9" s="326"/>
      <c r="F9" s="326"/>
    </row>
    <row r="10" spans="1:6" ht="15.75">
      <c r="A10" s="327" t="s">
        <v>595</v>
      </c>
      <c r="B10" s="327"/>
      <c r="C10" s="327"/>
      <c r="D10" s="327"/>
      <c r="E10" s="327"/>
      <c r="F10" s="327"/>
    </row>
    <row r="11" spans="1:6" ht="15.75">
      <c r="A11" s="328" t="s">
        <v>375</v>
      </c>
      <c r="B11" s="328"/>
      <c r="C11" s="328"/>
      <c r="D11" s="328"/>
      <c r="E11" s="328"/>
      <c r="F11" s="328"/>
    </row>
    <row r="12" spans="1:6" ht="15.75">
      <c r="A12" s="330" t="s">
        <v>376</v>
      </c>
      <c r="B12" s="331"/>
      <c r="C12" s="332" t="s">
        <v>377</v>
      </c>
      <c r="D12" s="330" t="s">
        <v>42</v>
      </c>
      <c r="E12" s="334"/>
      <c r="F12" s="331"/>
    </row>
    <row r="13" spans="1:6" ht="157.5">
      <c r="A13" s="213" t="s">
        <v>378</v>
      </c>
      <c r="B13" s="214" t="s">
        <v>379</v>
      </c>
      <c r="C13" s="333"/>
      <c r="D13" s="214" t="s">
        <v>278</v>
      </c>
      <c r="E13" s="214" t="s">
        <v>401</v>
      </c>
      <c r="F13" s="214" t="s">
        <v>589</v>
      </c>
    </row>
    <row r="14" spans="1:6" ht="63">
      <c r="A14" s="206">
        <v>926</v>
      </c>
      <c r="B14" s="209"/>
      <c r="C14" s="207" t="s">
        <v>400</v>
      </c>
      <c r="D14" s="211"/>
      <c r="E14" s="211"/>
      <c r="F14" s="211"/>
    </row>
    <row r="15" spans="1:6" ht="31.5">
      <c r="A15" s="208">
        <v>926</v>
      </c>
      <c r="B15" s="209" t="s">
        <v>380</v>
      </c>
      <c r="C15" s="210" t="s">
        <v>381</v>
      </c>
      <c r="D15" s="209">
        <v>0</v>
      </c>
      <c r="E15" s="209">
        <v>0</v>
      </c>
      <c r="F15" s="209">
        <v>0</v>
      </c>
    </row>
    <row r="16" spans="1:6" ht="15.75">
      <c r="A16" s="208">
        <v>926</v>
      </c>
      <c r="B16" s="209" t="s">
        <v>382</v>
      </c>
      <c r="C16" s="210" t="s">
        <v>383</v>
      </c>
      <c r="D16" s="215">
        <f>SUM(D17+D20)</f>
        <v>0</v>
      </c>
      <c r="E16" s="215">
        <f>SUM(E17+E20)</f>
        <v>0</v>
      </c>
      <c r="F16" s="215">
        <f>SUM(F17+F20)</f>
        <v>0</v>
      </c>
    </row>
    <row r="17" spans="1:6" ht="39.75" customHeight="1">
      <c r="A17" s="208">
        <v>926</v>
      </c>
      <c r="B17" s="209" t="s">
        <v>384</v>
      </c>
      <c r="C17" s="210" t="s">
        <v>385</v>
      </c>
      <c r="D17" s="212">
        <f aca="true" t="shared" si="0" ref="D17:F18">SUM(D18)</f>
        <v>-9642594.1</v>
      </c>
      <c r="E17" s="212">
        <f t="shared" si="0"/>
        <v>-8242100</v>
      </c>
      <c r="F17" s="212">
        <f t="shared" si="0"/>
        <v>-7998600</v>
      </c>
    </row>
    <row r="18" spans="1:6" ht="41.25" customHeight="1">
      <c r="A18" s="208">
        <v>926</v>
      </c>
      <c r="B18" s="209" t="s">
        <v>386</v>
      </c>
      <c r="C18" s="210" t="s">
        <v>387</v>
      </c>
      <c r="D18" s="212">
        <f t="shared" si="0"/>
        <v>-9642594.1</v>
      </c>
      <c r="E18" s="212">
        <f t="shared" si="0"/>
        <v>-8242100</v>
      </c>
      <c r="F18" s="212">
        <f t="shared" si="0"/>
        <v>-7998600</v>
      </c>
    </row>
    <row r="19" spans="1:6" ht="57" customHeight="1">
      <c r="A19" s="208">
        <v>926</v>
      </c>
      <c r="B19" s="209" t="s">
        <v>388</v>
      </c>
      <c r="C19" s="210" t="s">
        <v>389</v>
      </c>
      <c r="D19" s="212">
        <v>-9642594.1</v>
      </c>
      <c r="E19" s="212">
        <v>-8242100</v>
      </c>
      <c r="F19" s="212">
        <v>-7998600</v>
      </c>
    </row>
    <row r="20" spans="1:6" ht="39.75" customHeight="1">
      <c r="A20" s="208">
        <v>926</v>
      </c>
      <c r="B20" s="209" t="s">
        <v>390</v>
      </c>
      <c r="C20" s="210" t="s">
        <v>391</v>
      </c>
      <c r="D20" s="212">
        <f>SUM(D21)</f>
        <v>9642594.1</v>
      </c>
      <c r="E20" s="212">
        <f>SUM(E22)</f>
        <v>8242100</v>
      </c>
      <c r="F20" s="212">
        <f>SUM(F21)</f>
        <v>7998600</v>
      </c>
    </row>
    <row r="21" spans="1:6" ht="49.5" customHeight="1">
      <c r="A21" s="208">
        <v>926</v>
      </c>
      <c r="B21" s="209" t="s">
        <v>392</v>
      </c>
      <c r="C21" s="210" t="s">
        <v>393</v>
      </c>
      <c r="D21" s="212">
        <f>SUM(D22)</f>
        <v>9642594.1</v>
      </c>
      <c r="E21" s="212">
        <f>SUM(E22)</f>
        <v>8242100</v>
      </c>
      <c r="F21" s="212">
        <f>SUM(F22)</f>
        <v>7998600</v>
      </c>
    </row>
    <row r="22" spans="1:6" ht="47.25">
      <c r="A22" s="208">
        <v>926</v>
      </c>
      <c r="B22" s="209" t="s">
        <v>394</v>
      </c>
      <c r="C22" s="210" t="s">
        <v>395</v>
      </c>
      <c r="D22" s="212">
        <v>9642594.1</v>
      </c>
      <c r="E22" s="212">
        <v>8242100</v>
      </c>
      <c r="F22" s="212">
        <v>7998600</v>
      </c>
    </row>
  </sheetData>
  <sheetProtection/>
  <mergeCells count="13">
    <mergeCell ref="A12:B12"/>
    <mergeCell ref="C12:C13"/>
    <mergeCell ref="D12:F12"/>
    <mergeCell ref="A6:F6"/>
    <mergeCell ref="A7:F7"/>
    <mergeCell ref="A8:F8"/>
    <mergeCell ref="A9:F9"/>
    <mergeCell ref="A10:F10"/>
    <mergeCell ref="A11:F11"/>
    <mergeCell ref="E1:F1"/>
    <mergeCell ref="D2:F2"/>
    <mergeCell ref="D3:F3"/>
    <mergeCell ref="D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6">
      <selection activeCell="F12" sqref="F12"/>
    </sheetView>
  </sheetViews>
  <sheetFormatPr defaultColWidth="9.00390625" defaultRowHeight="12.75"/>
  <cols>
    <col min="1" max="1" width="21.125" style="0" customWidth="1"/>
    <col min="2" max="2" width="26.625" style="0" customWidth="1"/>
    <col min="3" max="3" width="20.875" style="0" customWidth="1"/>
    <col min="4" max="4" width="25.25390625" style="0" customWidth="1"/>
    <col min="5" max="5" width="32.25390625" style="0" customWidth="1"/>
  </cols>
  <sheetData>
    <row r="1" spans="1:5" ht="14.25">
      <c r="A1" s="336" t="s">
        <v>189</v>
      </c>
      <c r="B1" s="336"/>
      <c r="C1" s="336"/>
      <c r="D1" s="336"/>
      <c r="E1" s="336"/>
    </row>
    <row r="2" spans="1:5" ht="15">
      <c r="A2" s="337" t="s">
        <v>424</v>
      </c>
      <c r="B2" s="337"/>
      <c r="C2" s="337"/>
      <c r="D2" s="337"/>
      <c r="E2" s="337"/>
    </row>
    <row r="3" spans="1:5" ht="15">
      <c r="A3" s="337" t="s">
        <v>295</v>
      </c>
      <c r="B3" s="337"/>
      <c r="C3" s="337"/>
      <c r="D3" s="337"/>
      <c r="E3" s="337"/>
    </row>
    <row r="4" spans="1:5" ht="15">
      <c r="A4" s="337" t="s">
        <v>596</v>
      </c>
      <c r="B4" s="337"/>
      <c r="C4" s="337"/>
      <c r="D4" s="337"/>
      <c r="E4" s="337"/>
    </row>
    <row r="5" spans="1:5" ht="12.75">
      <c r="A5" s="338"/>
      <c r="B5" s="338"/>
      <c r="C5" s="338"/>
      <c r="D5" s="338"/>
      <c r="E5" s="338"/>
    </row>
    <row r="6" spans="1:5" ht="49.5" customHeight="1" thickBot="1">
      <c r="A6" s="339" t="s">
        <v>597</v>
      </c>
      <c r="B6" s="339"/>
      <c r="C6" s="339"/>
      <c r="D6" s="339"/>
      <c r="E6" s="339"/>
    </row>
    <row r="7" spans="1:5" ht="30.75" customHeight="1" thickBot="1">
      <c r="A7" s="340" t="s">
        <v>425</v>
      </c>
      <c r="B7" s="342" t="s">
        <v>1</v>
      </c>
      <c r="C7" s="344" t="s">
        <v>426</v>
      </c>
      <c r="D7" s="345"/>
      <c r="E7" s="346"/>
    </row>
    <row r="8" spans="1:5" ht="16.5" thickBot="1">
      <c r="A8" s="341"/>
      <c r="B8" s="343"/>
      <c r="C8" s="221" t="s">
        <v>305</v>
      </c>
      <c r="D8" s="221" t="s">
        <v>427</v>
      </c>
      <c r="E8" s="221" t="s">
        <v>598</v>
      </c>
    </row>
    <row r="9" spans="1:5" ht="32.25" thickBot="1">
      <c r="A9" s="235" t="s">
        <v>153</v>
      </c>
      <c r="B9" s="223" t="s">
        <v>428</v>
      </c>
      <c r="C9" s="240">
        <f>SUM(C10:C13)</f>
        <v>3663021.29</v>
      </c>
      <c r="D9" s="225">
        <f>SUM(D10+D11+D12)</f>
        <v>3388933.75</v>
      </c>
      <c r="E9" s="225">
        <f>SUM(E10+E11+E12)</f>
        <v>3387734.24</v>
      </c>
    </row>
    <row r="10" spans="1:5" ht="95.25" thickBot="1">
      <c r="A10" s="234" t="s">
        <v>155</v>
      </c>
      <c r="B10" s="227" t="s">
        <v>429</v>
      </c>
      <c r="C10" s="236">
        <v>745442</v>
      </c>
      <c r="D10" s="236">
        <v>745442</v>
      </c>
      <c r="E10" s="236">
        <v>745442</v>
      </c>
    </row>
    <row r="11" spans="1:5" ht="126.75" thickBot="1">
      <c r="A11" s="234" t="s">
        <v>154</v>
      </c>
      <c r="B11" s="227" t="s">
        <v>430</v>
      </c>
      <c r="C11" s="221">
        <v>2812579.29</v>
      </c>
      <c r="D11" s="221">
        <v>2633491.75</v>
      </c>
      <c r="E11" s="221">
        <v>2632292.24</v>
      </c>
    </row>
    <row r="12" spans="1:5" ht="16.5" thickBot="1">
      <c r="A12" s="234" t="s">
        <v>156</v>
      </c>
      <c r="B12" s="227" t="s">
        <v>431</v>
      </c>
      <c r="C12" s="228">
        <v>10000</v>
      </c>
      <c r="D12" s="228">
        <v>10000</v>
      </c>
      <c r="E12" s="228">
        <v>10000</v>
      </c>
    </row>
    <row r="13" spans="1:5" ht="48" thickBot="1">
      <c r="A13" s="234" t="s">
        <v>185</v>
      </c>
      <c r="B13" s="227" t="s">
        <v>432</v>
      </c>
      <c r="C13" s="221">
        <v>95000</v>
      </c>
      <c r="D13" s="228">
        <v>0</v>
      </c>
      <c r="E13" s="228">
        <v>0</v>
      </c>
    </row>
    <row r="14" spans="1:5" ht="32.25" thickBot="1">
      <c r="A14" s="235" t="s">
        <v>159</v>
      </c>
      <c r="B14" s="223" t="s">
        <v>433</v>
      </c>
      <c r="C14" s="225">
        <f>SUM(C15)</f>
        <v>234700</v>
      </c>
      <c r="D14" s="237">
        <f>SUM(D15)</f>
        <v>243500</v>
      </c>
      <c r="E14" s="237">
        <f>SUM(E15)</f>
        <v>0</v>
      </c>
    </row>
    <row r="15" spans="1:5" ht="32.25" thickBot="1">
      <c r="A15" s="234" t="s">
        <v>157</v>
      </c>
      <c r="B15" s="227" t="s">
        <v>160</v>
      </c>
      <c r="C15" s="228">
        <v>234700</v>
      </c>
      <c r="D15" s="228">
        <v>243500</v>
      </c>
      <c r="E15" s="228"/>
    </row>
    <row r="16" spans="1:5" ht="63.75" thickBot="1">
      <c r="A16" s="235" t="s">
        <v>163</v>
      </c>
      <c r="B16" s="229" t="s">
        <v>434</v>
      </c>
      <c r="C16" s="237">
        <f>SUM(C17)</f>
        <v>114000</v>
      </c>
      <c r="D16" s="237">
        <v>114000</v>
      </c>
      <c r="E16" s="237">
        <v>114000</v>
      </c>
    </row>
    <row r="17" spans="1:5" ht="32.25" thickBot="1">
      <c r="A17" s="234" t="s">
        <v>164</v>
      </c>
      <c r="B17" s="227" t="s">
        <v>162</v>
      </c>
      <c r="C17" s="238">
        <v>114000</v>
      </c>
      <c r="D17" s="238">
        <v>114000</v>
      </c>
      <c r="E17" s="238">
        <v>114000</v>
      </c>
    </row>
    <row r="18" spans="1:5" ht="32.25" thickBot="1">
      <c r="A18" s="235" t="s">
        <v>441</v>
      </c>
      <c r="B18" s="223" t="s">
        <v>435</v>
      </c>
      <c r="C18" s="224">
        <f>SUM(C19)</f>
        <v>0</v>
      </c>
      <c r="D18" s="224">
        <v>0</v>
      </c>
      <c r="E18" s="224">
        <v>0</v>
      </c>
    </row>
    <row r="19" spans="1:5" ht="32.25" thickBot="1">
      <c r="A19" s="234" t="s">
        <v>225</v>
      </c>
      <c r="B19" s="227" t="s">
        <v>227</v>
      </c>
      <c r="C19" s="221"/>
      <c r="D19" s="221">
        <v>0</v>
      </c>
      <c r="E19" s="221">
        <v>0</v>
      </c>
    </row>
    <row r="20" spans="1:5" ht="48" thickBot="1">
      <c r="A20" s="235" t="s">
        <v>166</v>
      </c>
      <c r="B20" s="223" t="s">
        <v>436</v>
      </c>
      <c r="C20" s="224">
        <f>SUM(C21)</f>
        <v>1369096.45</v>
      </c>
      <c r="D20" s="224">
        <f>SUM(D21)</f>
        <v>1241104.6</v>
      </c>
      <c r="E20" s="224">
        <f>SUM(E21)</f>
        <v>1242277.11</v>
      </c>
    </row>
    <row r="21" spans="1:5" ht="16.5" thickBot="1">
      <c r="A21" s="234" t="s">
        <v>168</v>
      </c>
      <c r="B21" s="227" t="s">
        <v>167</v>
      </c>
      <c r="C21" s="221">
        <v>1369096.45</v>
      </c>
      <c r="D21" s="221">
        <v>1241104.6</v>
      </c>
      <c r="E21" s="221">
        <v>1242277.11</v>
      </c>
    </row>
    <row r="22" spans="1:5" ht="32.25" thickBot="1">
      <c r="A22" s="235" t="s">
        <v>170</v>
      </c>
      <c r="B22" s="223" t="s">
        <v>437</v>
      </c>
      <c r="C22" s="224">
        <f>SUM(C23)</f>
        <v>4023985.56</v>
      </c>
      <c r="D22" s="225">
        <f>SUM(D23)</f>
        <v>3016797.85</v>
      </c>
      <c r="E22" s="224">
        <f>SUM(E23)</f>
        <v>3016797.85</v>
      </c>
    </row>
    <row r="23" spans="1:5" ht="16.5" thickBot="1">
      <c r="A23" s="234" t="s">
        <v>172</v>
      </c>
      <c r="B23" s="227" t="s">
        <v>171</v>
      </c>
      <c r="C23" s="221">
        <v>4023985.56</v>
      </c>
      <c r="D23" s="228">
        <v>3016797.85</v>
      </c>
      <c r="E23" s="221">
        <v>3016797.85</v>
      </c>
    </row>
    <row r="24" spans="1:5" ht="32.25" thickBot="1">
      <c r="A24" s="222">
        <v>1000</v>
      </c>
      <c r="B24" s="223" t="s">
        <v>438</v>
      </c>
      <c r="C24" s="225">
        <f>SUM(C25)</f>
        <v>237790.8</v>
      </c>
      <c r="D24" s="225">
        <f>SUM(D25)</f>
        <v>237790.8</v>
      </c>
      <c r="E24" s="225">
        <f>SUM(E25)</f>
        <v>237790.8</v>
      </c>
    </row>
    <row r="25" spans="1:5" ht="16.5" thickBot="1">
      <c r="A25" s="226">
        <v>1001</v>
      </c>
      <c r="B25" s="227" t="s">
        <v>175</v>
      </c>
      <c r="C25" s="225">
        <v>237790.8</v>
      </c>
      <c r="D25" s="225">
        <v>237790.8</v>
      </c>
      <c r="E25" s="225">
        <v>237790.8</v>
      </c>
    </row>
    <row r="26" spans="1:5" ht="32.25" thickBot="1">
      <c r="A26" s="230">
        <v>1100</v>
      </c>
      <c r="B26" s="231" t="s">
        <v>439</v>
      </c>
      <c r="C26" s="237">
        <f>SUM(C27)</f>
        <v>0</v>
      </c>
      <c r="D26" s="225"/>
      <c r="E26" s="224">
        <v>0</v>
      </c>
    </row>
    <row r="27" spans="1:5" ht="16.5" thickBot="1">
      <c r="A27" s="232">
        <v>1102</v>
      </c>
      <c r="B27" s="233" t="s">
        <v>180</v>
      </c>
      <c r="C27" s="238"/>
      <c r="D27" s="228"/>
      <c r="E27" s="221">
        <v>0</v>
      </c>
    </row>
    <row r="28" spans="1:5" ht="16.5" thickBot="1">
      <c r="A28" s="347" t="s">
        <v>440</v>
      </c>
      <c r="B28" s="348"/>
      <c r="C28" s="225">
        <f>SUM(C9+C14+C16+C18+C20+C22+C24+C26)</f>
        <v>9642594.100000001</v>
      </c>
      <c r="D28" s="237">
        <f>SUM(D9+D14+D16+D18+D20+D22+D24+D26)</f>
        <v>8242126.999999999</v>
      </c>
      <c r="E28" s="237">
        <f>SUM(E9+E14+E16+E20+E18+E22+E24+E26)</f>
        <v>7998600.000000001</v>
      </c>
    </row>
    <row r="29" spans="1:5" ht="16.5">
      <c r="A29" s="239"/>
      <c r="B29" s="239"/>
      <c r="C29" s="239"/>
      <c r="D29" s="239"/>
      <c r="E29" s="239"/>
    </row>
    <row r="30" spans="1:5" ht="18.75">
      <c r="A30" s="335"/>
      <c r="B30" s="335"/>
      <c r="C30" s="335"/>
      <c r="D30" s="335"/>
      <c r="E30" s="335"/>
    </row>
    <row r="31" spans="1:5" ht="18.75">
      <c r="A31" s="335"/>
      <c r="B31" s="335"/>
      <c r="C31" s="335"/>
      <c r="D31" s="335"/>
      <c r="E31" s="335"/>
    </row>
  </sheetData>
  <sheetProtection/>
  <mergeCells count="12">
    <mergeCell ref="A28:B28"/>
    <mergeCell ref="A30:E30"/>
    <mergeCell ref="A31:E31"/>
    <mergeCell ref="A1:E1"/>
    <mergeCell ref="A2:E2"/>
    <mergeCell ref="A3:E3"/>
    <mergeCell ref="A4:E4"/>
    <mergeCell ref="A5:E5"/>
    <mergeCell ref="A6:E6"/>
    <mergeCell ref="A7:A8"/>
    <mergeCell ref="B7:B8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59">
      <selection activeCell="B42" sqref="B42"/>
    </sheetView>
  </sheetViews>
  <sheetFormatPr defaultColWidth="9.00390625" defaultRowHeight="12.75"/>
  <cols>
    <col min="1" max="1" width="24.25390625" style="0" customWidth="1"/>
    <col min="2" max="2" width="52.00390625" style="0" customWidth="1"/>
    <col min="3" max="3" width="15.75390625" style="0" bestFit="1" customWidth="1"/>
    <col min="4" max="4" width="14.875" style="0" customWidth="1"/>
  </cols>
  <sheetData>
    <row r="1" spans="1:4" ht="12.75">
      <c r="A1" s="3"/>
      <c r="B1" s="284" t="s">
        <v>2</v>
      </c>
      <c r="C1" s="284"/>
      <c r="D1" s="285"/>
    </row>
    <row r="2" spans="1:4" ht="14.25" customHeight="1">
      <c r="A2" s="3"/>
      <c r="B2" s="282" t="s">
        <v>76</v>
      </c>
      <c r="C2" s="282"/>
      <c r="D2" s="282"/>
    </row>
    <row r="3" spans="1:4" ht="12.75">
      <c r="A3" s="3"/>
      <c r="B3" s="282" t="s">
        <v>77</v>
      </c>
      <c r="C3" s="282"/>
      <c r="D3" s="282"/>
    </row>
    <row r="4" spans="1:4" ht="12.75">
      <c r="A4" s="3"/>
      <c r="B4" s="282" t="s">
        <v>354</v>
      </c>
      <c r="C4" s="282"/>
      <c r="D4" s="282"/>
    </row>
    <row r="5" spans="1:4" ht="12.75">
      <c r="A5" s="3"/>
      <c r="B5" s="282" t="s">
        <v>570</v>
      </c>
      <c r="C5" s="282"/>
      <c r="D5" s="282"/>
    </row>
    <row r="6" spans="1:3" ht="11.25" customHeight="1">
      <c r="A6" s="3"/>
      <c r="B6" s="287" t="s">
        <v>11</v>
      </c>
      <c r="C6" s="287"/>
    </row>
    <row r="7" spans="1:3" ht="12.75" hidden="1">
      <c r="A7" s="3"/>
      <c r="B7" s="1"/>
      <c r="C7" s="1"/>
    </row>
    <row r="8" spans="1:3" ht="12.75">
      <c r="A8" s="288" t="s">
        <v>270</v>
      </c>
      <c r="B8" s="288"/>
      <c r="C8" s="288"/>
    </row>
    <row r="9" spans="1:3" ht="12.75">
      <c r="A9" s="288" t="s">
        <v>568</v>
      </c>
      <c r="B9" s="288"/>
      <c r="C9" s="288"/>
    </row>
    <row r="10" spans="1:3" ht="12.75">
      <c r="A10" s="288"/>
      <c r="B10" s="288"/>
      <c r="C10" s="288"/>
    </row>
    <row r="11" ht="18.75" customHeight="1"/>
    <row r="12" spans="1:4" ht="24">
      <c r="A12" s="14" t="s">
        <v>12</v>
      </c>
      <c r="B12" s="15" t="s">
        <v>13</v>
      </c>
      <c r="C12" s="14" t="s">
        <v>42</v>
      </c>
      <c r="D12" s="14" t="s">
        <v>42</v>
      </c>
    </row>
    <row r="13" spans="1:4" ht="12.75">
      <c r="A13" s="16" t="s">
        <v>14</v>
      </c>
      <c r="B13" s="17" t="s">
        <v>33</v>
      </c>
      <c r="C13" s="57">
        <f>SUM(C14+C19+C22+C31)</f>
        <v>1569085</v>
      </c>
      <c r="D13" s="57">
        <f>SUM(D14+D19+D22+D31+D34+D39+D41)</f>
        <v>0</v>
      </c>
    </row>
    <row r="14" spans="1:4" ht="12.75">
      <c r="A14" s="18" t="s">
        <v>29</v>
      </c>
      <c r="B14" s="19" t="s">
        <v>15</v>
      </c>
      <c r="C14" s="202">
        <f>SUM(C15+C17)</f>
        <v>437185</v>
      </c>
      <c r="D14" s="143"/>
    </row>
    <row r="15" spans="1:4" ht="12.75">
      <c r="A15" s="89" t="s">
        <v>318</v>
      </c>
      <c r="B15" s="20" t="s">
        <v>16</v>
      </c>
      <c r="C15" s="203">
        <f>SUM(C16)</f>
        <v>437185</v>
      </c>
      <c r="D15" s="59"/>
    </row>
    <row r="16" spans="1:4" ht="110.25">
      <c r="A16" s="89" t="s">
        <v>308</v>
      </c>
      <c r="B16" s="175" t="s">
        <v>309</v>
      </c>
      <c r="C16" s="160">
        <v>437185</v>
      </c>
      <c r="D16" s="59"/>
    </row>
    <row r="17" spans="1:4" ht="141.75">
      <c r="A17" s="89" t="s">
        <v>311</v>
      </c>
      <c r="B17" s="174" t="s">
        <v>310</v>
      </c>
      <c r="C17" s="160"/>
      <c r="D17" s="59"/>
    </row>
    <row r="18" spans="1:4" ht="63">
      <c r="A18" s="89" t="s">
        <v>229</v>
      </c>
      <c r="B18" s="174" t="s">
        <v>312</v>
      </c>
      <c r="C18" s="160"/>
      <c r="D18" s="59"/>
    </row>
    <row r="19" spans="1:4" ht="12.75">
      <c r="A19" s="18" t="s">
        <v>82</v>
      </c>
      <c r="B19" s="24" t="s">
        <v>81</v>
      </c>
      <c r="C19" s="161">
        <f>SUM(C20)</f>
        <v>3900</v>
      </c>
      <c r="D19" s="58"/>
    </row>
    <row r="20" spans="1:4" ht="12.75">
      <c r="A20" s="89" t="s">
        <v>317</v>
      </c>
      <c r="B20" s="90" t="s">
        <v>80</v>
      </c>
      <c r="C20" s="160">
        <f>SUM(C21)</f>
        <v>3900</v>
      </c>
      <c r="D20" s="59"/>
    </row>
    <row r="21" spans="1:4" ht="12.75">
      <c r="A21" s="89" t="s">
        <v>313</v>
      </c>
      <c r="B21" s="23" t="s">
        <v>80</v>
      </c>
      <c r="C21" s="160">
        <v>3900</v>
      </c>
      <c r="D21" s="59"/>
    </row>
    <row r="22" spans="1:4" ht="12.75">
      <c r="A22" s="18" t="s">
        <v>30</v>
      </c>
      <c r="B22" s="19" t="s">
        <v>17</v>
      </c>
      <c r="C22" s="161">
        <f>C23+C25</f>
        <v>1103000</v>
      </c>
      <c r="D22" s="58"/>
    </row>
    <row r="23" spans="1:4" ht="12.75">
      <c r="A23" s="177" t="s">
        <v>316</v>
      </c>
      <c r="B23" s="20" t="s">
        <v>18</v>
      </c>
      <c r="C23" s="160">
        <f>C24</f>
        <v>84000</v>
      </c>
      <c r="D23" s="59"/>
    </row>
    <row r="24" spans="1:4" ht="39" customHeight="1">
      <c r="A24" s="21" t="s">
        <v>19</v>
      </c>
      <c r="B24" s="22" t="s">
        <v>314</v>
      </c>
      <c r="C24" s="162">
        <v>84000</v>
      </c>
      <c r="D24" s="60"/>
    </row>
    <row r="25" spans="1:4" ht="12.75">
      <c r="A25" s="89" t="s">
        <v>444</v>
      </c>
      <c r="B25" s="20" t="s">
        <v>20</v>
      </c>
      <c r="C25" s="160">
        <f>SUM(C28+C26)</f>
        <v>1019000</v>
      </c>
      <c r="D25" s="59"/>
    </row>
    <row r="26" spans="1:4" ht="12.75">
      <c r="A26" s="89" t="s">
        <v>319</v>
      </c>
      <c r="B26" s="176" t="s">
        <v>315</v>
      </c>
      <c r="C26" s="160">
        <f>SUM(C27)</f>
        <v>498000</v>
      </c>
      <c r="D26" s="59"/>
    </row>
    <row r="27" spans="1:4" ht="38.25" customHeight="1">
      <c r="A27" s="21" t="s">
        <v>50</v>
      </c>
      <c r="B27" s="23" t="s">
        <v>51</v>
      </c>
      <c r="C27" s="162">
        <v>498000</v>
      </c>
      <c r="D27" s="60"/>
    </row>
    <row r="28" spans="1:4" ht="12.75">
      <c r="A28" s="89" t="s">
        <v>322</v>
      </c>
      <c r="B28" s="176" t="s">
        <v>321</v>
      </c>
      <c r="C28" s="160">
        <f>SUM(C29)</f>
        <v>521000</v>
      </c>
      <c r="D28" s="59"/>
    </row>
    <row r="29" spans="1:4" ht="41.25" customHeight="1">
      <c r="A29" s="21" t="s">
        <v>320</v>
      </c>
      <c r="B29" s="23" t="s">
        <v>52</v>
      </c>
      <c r="C29" s="60">
        <f>SUM(C30)</f>
        <v>521000</v>
      </c>
      <c r="D29" s="60"/>
    </row>
    <row r="30" spans="1:4" ht="41.25" customHeight="1">
      <c r="A30" s="21" t="s">
        <v>233</v>
      </c>
      <c r="B30" s="23" t="s">
        <v>52</v>
      </c>
      <c r="C30" s="60">
        <v>521000</v>
      </c>
      <c r="D30" s="60"/>
    </row>
    <row r="31" spans="1:4" ht="17.25" customHeight="1">
      <c r="A31" s="18" t="s">
        <v>324</v>
      </c>
      <c r="B31" s="24" t="s">
        <v>323</v>
      </c>
      <c r="C31" s="58">
        <f>SUM(C32)</f>
        <v>25000</v>
      </c>
      <c r="D31" s="58"/>
    </row>
    <row r="32" spans="1:4" ht="41.25" customHeight="1">
      <c r="A32" s="18" t="s">
        <v>325</v>
      </c>
      <c r="B32" s="24" t="s">
        <v>326</v>
      </c>
      <c r="C32" s="58">
        <f>SUM(C33)</f>
        <v>25000</v>
      </c>
      <c r="D32" s="58"/>
    </row>
    <row r="33" spans="1:4" ht="71.25" customHeight="1">
      <c r="A33" s="89" t="s">
        <v>84</v>
      </c>
      <c r="B33" s="25" t="s">
        <v>85</v>
      </c>
      <c r="C33" s="59">
        <v>25000</v>
      </c>
      <c r="D33" s="59"/>
    </row>
    <row r="34" spans="1:4" ht="42" customHeight="1">
      <c r="A34" s="21" t="s">
        <v>327</v>
      </c>
      <c r="B34" s="241" t="s">
        <v>328</v>
      </c>
      <c r="C34" s="60"/>
      <c r="D34" s="60"/>
    </row>
    <row r="35" spans="1:4" ht="64.5" customHeight="1">
      <c r="A35" s="21" t="s">
        <v>445</v>
      </c>
      <c r="B35" s="178" t="s">
        <v>329</v>
      </c>
      <c r="C35" s="60"/>
      <c r="D35" s="60"/>
    </row>
    <row r="36" spans="1:4" ht="64.5" customHeight="1">
      <c r="A36" s="21" t="s">
        <v>197</v>
      </c>
      <c r="B36" s="178" t="s">
        <v>69</v>
      </c>
      <c r="C36" s="60"/>
      <c r="D36" s="60"/>
    </row>
    <row r="37" spans="1:4" ht="64.5" customHeight="1">
      <c r="A37" s="242" t="s">
        <v>453</v>
      </c>
      <c r="B37" s="243" t="s">
        <v>449</v>
      </c>
      <c r="C37" s="77"/>
      <c r="D37" s="77"/>
    </row>
    <row r="38" spans="1:4" ht="42.75" customHeight="1">
      <c r="A38" s="242" t="s">
        <v>451</v>
      </c>
      <c r="B38" s="268" t="s">
        <v>456</v>
      </c>
      <c r="C38" s="77"/>
      <c r="D38" s="77"/>
    </row>
    <row r="39" spans="1:4" ht="52.5" customHeight="1">
      <c r="A39" s="32" t="s">
        <v>423</v>
      </c>
      <c r="B39" s="220" t="s">
        <v>234</v>
      </c>
      <c r="C39" s="60"/>
      <c r="D39" s="60"/>
    </row>
    <row r="40" spans="1:4" s="115" customFormat="1" ht="33" customHeight="1">
      <c r="A40" s="242" t="s">
        <v>457</v>
      </c>
      <c r="B40" s="268" t="s">
        <v>458</v>
      </c>
      <c r="C40" s="58">
        <f>SUM(C41)</f>
        <v>20000</v>
      </c>
      <c r="D40" s="60"/>
    </row>
    <row r="41" spans="1:4" ht="33.75" customHeight="1">
      <c r="A41" s="32" t="s">
        <v>251</v>
      </c>
      <c r="B41" s="220" t="s">
        <v>244</v>
      </c>
      <c r="C41" s="60">
        <v>20000</v>
      </c>
      <c r="D41" s="60"/>
    </row>
    <row r="42" spans="1:4" ht="42" customHeight="1">
      <c r="A42" s="21" t="s">
        <v>454</v>
      </c>
      <c r="B42" s="244" t="s">
        <v>450</v>
      </c>
      <c r="C42" s="60"/>
      <c r="D42" s="60"/>
    </row>
    <row r="43" spans="1:4" ht="52.5" customHeight="1">
      <c r="A43" s="21" t="s">
        <v>455</v>
      </c>
      <c r="B43" s="245" t="s">
        <v>452</v>
      </c>
      <c r="C43" s="60"/>
      <c r="D43" s="60"/>
    </row>
    <row r="44" spans="1:4" ht="59.25" customHeight="1">
      <c r="A44" s="21" t="s">
        <v>260</v>
      </c>
      <c r="B44" s="26" t="s">
        <v>83</v>
      </c>
      <c r="C44" s="60"/>
      <c r="D44" s="60"/>
    </row>
    <row r="45" spans="1:4" s="115" customFormat="1" ht="12.75">
      <c r="A45" s="16" t="s">
        <v>31</v>
      </c>
      <c r="B45" s="27" t="s">
        <v>21</v>
      </c>
      <c r="C45" s="57">
        <f>SUM(C46)</f>
        <v>8053509.1</v>
      </c>
      <c r="D45" s="57">
        <f>SUM(D52+D55+D60+D57+D64+D67)</f>
        <v>0</v>
      </c>
    </row>
    <row r="46" spans="1:4" ht="25.5">
      <c r="A46" s="183" t="s">
        <v>32</v>
      </c>
      <c r="B46" s="24" t="s">
        <v>22</v>
      </c>
      <c r="C46" s="77">
        <f>SUM(C47+C52+C60+C57+C64+C67)</f>
        <v>8053509.1</v>
      </c>
      <c r="D46" s="77"/>
    </row>
    <row r="47" spans="1:4" ht="25.5">
      <c r="A47" s="33" t="s">
        <v>330</v>
      </c>
      <c r="B47" s="90" t="s">
        <v>331</v>
      </c>
      <c r="C47" s="60">
        <f>SUM(C48+C50)</f>
        <v>7059574.1</v>
      </c>
      <c r="D47" s="60"/>
    </row>
    <row r="48" spans="1:4" ht="26.25" customHeight="1">
      <c r="A48" s="33" t="s">
        <v>332</v>
      </c>
      <c r="B48" s="90" t="s">
        <v>333</v>
      </c>
      <c r="C48" s="60">
        <f>SUM(C49)</f>
        <v>6310300</v>
      </c>
      <c r="D48" s="60"/>
    </row>
    <row r="49" spans="1:4" s="115" customFormat="1" ht="42" customHeight="1">
      <c r="A49" s="33" t="s">
        <v>261</v>
      </c>
      <c r="B49" s="23" t="s">
        <v>334</v>
      </c>
      <c r="C49" s="60">
        <v>6310300</v>
      </c>
      <c r="D49" s="60"/>
    </row>
    <row r="50" spans="1:4" ht="33.75" customHeight="1">
      <c r="A50" s="33" t="s">
        <v>335</v>
      </c>
      <c r="B50" s="90" t="s">
        <v>336</v>
      </c>
      <c r="C50" s="60">
        <f>SUM(C51)</f>
        <v>749274.1</v>
      </c>
      <c r="D50" s="60"/>
    </row>
    <row r="51" spans="1:4" s="115" customFormat="1" ht="30.75" customHeight="1">
      <c r="A51" s="33" t="s">
        <v>262</v>
      </c>
      <c r="B51" s="23" t="s">
        <v>337</v>
      </c>
      <c r="C51" s="60">
        <v>749274.1</v>
      </c>
      <c r="D51" s="60"/>
    </row>
    <row r="52" spans="1:4" ht="46.5" customHeight="1">
      <c r="A52" s="184" t="s">
        <v>339</v>
      </c>
      <c r="B52" s="185" t="s">
        <v>338</v>
      </c>
      <c r="C52" s="77">
        <f>SUM(C53+C55)</f>
        <v>759235</v>
      </c>
      <c r="D52" s="77"/>
    </row>
    <row r="53" spans="1:4" ht="25.5">
      <c r="A53" s="29" t="s">
        <v>340</v>
      </c>
      <c r="B53" s="179" t="s">
        <v>341</v>
      </c>
      <c r="C53" s="60">
        <f>SUM(C54)</f>
        <v>759235</v>
      </c>
      <c r="D53" s="60"/>
    </row>
    <row r="54" spans="1:4" ht="25.5">
      <c r="A54" s="29" t="s">
        <v>266</v>
      </c>
      <c r="B54" s="179" t="s">
        <v>199</v>
      </c>
      <c r="C54" s="60">
        <v>759235</v>
      </c>
      <c r="D54" s="60"/>
    </row>
    <row r="55" spans="1:4" ht="66">
      <c r="A55" s="184" t="s">
        <v>446</v>
      </c>
      <c r="B55" s="216" t="s">
        <v>409</v>
      </c>
      <c r="C55" s="77"/>
      <c r="D55" s="77"/>
    </row>
    <row r="56" spans="1:4" ht="63.75">
      <c r="A56" s="29" t="s">
        <v>403</v>
      </c>
      <c r="B56" s="30" t="s">
        <v>404</v>
      </c>
      <c r="C56" s="29"/>
      <c r="D56" s="29"/>
    </row>
    <row r="57" spans="1:4" ht="31.5">
      <c r="A57" s="186" t="s">
        <v>343</v>
      </c>
      <c r="B57" s="182" t="s">
        <v>342</v>
      </c>
      <c r="C57" s="77">
        <f>SUM(C58)</f>
        <v>234700</v>
      </c>
      <c r="D57" s="77"/>
    </row>
    <row r="58" spans="1:4" ht="47.25">
      <c r="A58" s="186" t="s">
        <v>345</v>
      </c>
      <c r="B58" s="182" t="s">
        <v>344</v>
      </c>
      <c r="C58" s="77">
        <f>SUM(C59)</f>
        <v>234700</v>
      </c>
      <c r="D58" s="77"/>
    </row>
    <row r="59" spans="1:4" ht="51">
      <c r="A59" s="28" t="s">
        <v>263</v>
      </c>
      <c r="B59" s="26" t="s">
        <v>47</v>
      </c>
      <c r="C59" s="60">
        <v>234700</v>
      </c>
      <c r="D59" s="60"/>
    </row>
    <row r="60" spans="1:4" ht="25.5">
      <c r="A60" s="184" t="s">
        <v>349</v>
      </c>
      <c r="B60" s="264" t="s">
        <v>350</v>
      </c>
      <c r="C60" s="77">
        <f>SUM(C61)</f>
        <v>0</v>
      </c>
      <c r="D60" s="77"/>
    </row>
    <row r="61" spans="1:4" ht="78.75">
      <c r="A61" s="29" t="s">
        <v>351</v>
      </c>
      <c r="B61" s="181" t="s">
        <v>352</v>
      </c>
      <c r="C61" s="60">
        <f>SUM(C62)</f>
        <v>0</v>
      </c>
      <c r="D61" s="60"/>
    </row>
    <row r="62" spans="1:4" ht="63.75">
      <c r="A62" s="29" t="s">
        <v>265</v>
      </c>
      <c r="B62" s="30" t="s">
        <v>23</v>
      </c>
      <c r="C62" s="60"/>
      <c r="D62" s="60"/>
    </row>
    <row r="63" spans="1:4" ht="28.5">
      <c r="A63" s="184" t="s">
        <v>460</v>
      </c>
      <c r="B63" s="266" t="s">
        <v>459</v>
      </c>
      <c r="C63" s="77"/>
      <c r="D63" s="77"/>
    </row>
    <row r="64" spans="1:4" ht="42.75">
      <c r="A64" s="184" t="s">
        <v>447</v>
      </c>
      <c r="B64" s="266" t="s">
        <v>410</v>
      </c>
      <c r="C64" s="77"/>
      <c r="D64" s="77"/>
    </row>
    <row r="65" spans="1:4" ht="38.25">
      <c r="A65" s="29" t="s">
        <v>405</v>
      </c>
      <c r="B65" s="267" t="s">
        <v>406</v>
      </c>
      <c r="C65" s="60"/>
      <c r="D65" s="60"/>
    </row>
    <row r="66" spans="1:4" ht="25.5">
      <c r="A66" s="184" t="s">
        <v>461</v>
      </c>
      <c r="B66" s="265" t="s">
        <v>462</v>
      </c>
      <c r="C66" s="77"/>
      <c r="D66" s="77"/>
    </row>
    <row r="67" spans="1:4" ht="28.5">
      <c r="A67" s="184" t="s">
        <v>448</v>
      </c>
      <c r="B67" s="265" t="s">
        <v>408</v>
      </c>
      <c r="C67" s="77"/>
      <c r="D67" s="77"/>
    </row>
    <row r="68" spans="1:4" ht="25.5">
      <c r="A68" s="29" t="s">
        <v>407</v>
      </c>
      <c r="B68" s="267" t="s">
        <v>408</v>
      </c>
      <c r="C68" s="60"/>
      <c r="D68" s="60"/>
    </row>
    <row r="69" spans="1:4" ht="12.75">
      <c r="A69" s="286" t="s">
        <v>24</v>
      </c>
      <c r="B69" s="286"/>
      <c r="C69" s="61">
        <f>SUM(C14+C19+C22+C31+C40+C37+C45)</f>
        <v>9642594.1</v>
      </c>
      <c r="D69" s="61">
        <f>SUM(D13+D45)</f>
        <v>0</v>
      </c>
    </row>
  </sheetData>
  <sheetProtection/>
  <mergeCells count="10">
    <mergeCell ref="B1:D1"/>
    <mergeCell ref="A69:B69"/>
    <mergeCell ref="B6:C6"/>
    <mergeCell ref="A8:C8"/>
    <mergeCell ref="A9:C9"/>
    <mergeCell ref="A10:C10"/>
    <mergeCell ref="B2:D2"/>
    <mergeCell ref="B3:D3"/>
    <mergeCell ref="B4:D4"/>
    <mergeCell ref="B5:D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55">
      <selection activeCell="D62" sqref="D62"/>
    </sheetView>
  </sheetViews>
  <sheetFormatPr defaultColWidth="9.00390625" defaultRowHeight="12.75"/>
  <cols>
    <col min="1" max="1" width="26.125" style="0" customWidth="1"/>
    <col min="2" max="2" width="48.125" style="0" customWidth="1"/>
    <col min="3" max="3" width="15.625" style="0" customWidth="1"/>
    <col min="4" max="4" width="15.875" style="0" customWidth="1"/>
  </cols>
  <sheetData>
    <row r="1" spans="1:4" ht="12.75">
      <c r="A1" s="3"/>
      <c r="B1" s="287" t="s">
        <v>25</v>
      </c>
      <c r="C1" s="287"/>
      <c r="D1" s="287"/>
    </row>
    <row r="2" spans="1:4" ht="12.75">
      <c r="A2" s="3"/>
      <c r="B2" s="282" t="s">
        <v>76</v>
      </c>
      <c r="C2" s="282"/>
      <c r="D2" s="282"/>
    </row>
    <row r="3" spans="1:4" ht="12.75">
      <c r="A3" s="3"/>
      <c r="B3" s="282" t="s">
        <v>77</v>
      </c>
      <c r="C3" s="282"/>
      <c r="D3" s="282"/>
    </row>
    <row r="4" spans="1:4" ht="12.75">
      <c r="A4" s="3"/>
      <c r="B4" s="282" t="s">
        <v>354</v>
      </c>
      <c r="C4" s="282"/>
      <c r="D4" s="282"/>
    </row>
    <row r="5" spans="1:4" ht="12.75">
      <c r="A5" s="3"/>
      <c r="B5" s="282" t="s">
        <v>570</v>
      </c>
      <c r="C5" s="282"/>
      <c r="D5" s="282"/>
    </row>
    <row r="6" spans="1:3" ht="12.75">
      <c r="A6" s="3"/>
      <c r="B6" s="287" t="s">
        <v>11</v>
      </c>
      <c r="C6" s="287"/>
    </row>
    <row r="7" spans="1:3" ht="12.75">
      <c r="A7" s="3"/>
      <c r="B7" s="1"/>
      <c r="C7" s="1"/>
    </row>
    <row r="8" spans="1:3" ht="12.75">
      <c r="A8" s="288" t="s">
        <v>353</v>
      </c>
      <c r="B8" s="288"/>
      <c r="C8" s="288"/>
    </row>
    <row r="9" spans="1:3" ht="15.75" customHeight="1">
      <c r="A9" s="289" t="s">
        <v>372</v>
      </c>
      <c r="B9" s="289"/>
      <c r="C9" s="289"/>
    </row>
    <row r="10" spans="1:3" ht="12.75">
      <c r="A10" s="289" t="s">
        <v>569</v>
      </c>
      <c r="B10" s="289"/>
      <c r="C10" s="289"/>
    </row>
    <row r="12" spans="1:4" ht="24">
      <c r="A12" s="14" t="s">
        <v>12</v>
      </c>
      <c r="B12" s="15" t="s">
        <v>466</v>
      </c>
      <c r="C12" s="14" t="s">
        <v>303</v>
      </c>
      <c r="D12" s="49" t="s">
        <v>600</v>
      </c>
    </row>
    <row r="13" spans="1:4" ht="12.75">
      <c r="A13" s="16" t="s">
        <v>14</v>
      </c>
      <c r="B13" s="17" t="s">
        <v>33</v>
      </c>
      <c r="C13" s="57">
        <f>SUM(C14,C22,C25,C35,)</f>
        <v>1682027</v>
      </c>
      <c r="D13" s="57">
        <f>SUM(D14,D22,D25,D35)</f>
        <v>1682000</v>
      </c>
    </row>
    <row r="14" spans="1:4" ht="12.75">
      <c r="A14" s="18" t="s">
        <v>29</v>
      </c>
      <c r="B14" s="19" t="s">
        <v>15</v>
      </c>
      <c r="C14" s="159">
        <f>SUM(C15)</f>
        <v>470000</v>
      </c>
      <c r="D14" s="159">
        <f>SUM(D15)</f>
        <v>470000</v>
      </c>
    </row>
    <row r="15" spans="1:4" ht="12.75">
      <c r="A15" s="89" t="s">
        <v>318</v>
      </c>
      <c r="B15" s="20" t="s">
        <v>16</v>
      </c>
      <c r="C15" s="160">
        <v>470000</v>
      </c>
      <c r="D15" s="160">
        <v>470000</v>
      </c>
    </row>
    <row r="16" spans="1:4" ht="105.75" customHeight="1">
      <c r="A16" s="89" t="s">
        <v>464</v>
      </c>
      <c r="B16" s="257" t="s">
        <v>309</v>
      </c>
      <c r="C16" s="160">
        <v>470000</v>
      </c>
      <c r="D16" s="160">
        <v>470000</v>
      </c>
    </row>
    <row r="17" spans="1:4" ht="162" customHeight="1">
      <c r="A17" s="89" t="s">
        <v>308</v>
      </c>
      <c r="B17" s="256" t="s">
        <v>309</v>
      </c>
      <c r="C17" s="160">
        <v>470000</v>
      </c>
      <c r="D17" s="160">
        <v>470000</v>
      </c>
    </row>
    <row r="18" spans="1:4" ht="110.25">
      <c r="A18" s="89" t="s">
        <v>464</v>
      </c>
      <c r="B18" s="258" t="s">
        <v>309</v>
      </c>
      <c r="C18" s="160">
        <v>468900</v>
      </c>
      <c r="D18" s="59"/>
    </row>
    <row r="19" spans="1:4" ht="157.5">
      <c r="A19" s="89" t="s">
        <v>311</v>
      </c>
      <c r="B19" s="174" t="s">
        <v>310</v>
      </c>
      <c r="C19" s="160">
        <v>470000</v>
      </c>
      <c r="D19" s="160">
        <v>470000</v>
      </c>
    </row>
    <row r="20" spans="1:4" ht="66" customHeight="1">
      <c r="A20" s="89" t="s">
        <v>465</v>
      </c>
      <c r="B20" s="259" t="s">
        <v>312</v>
      </c>
      <c r="C20" s="160"/>
      <c r="D20" s="160"/>
    </row>
    <row r="21" spans="1:4" ht="63">
      <c r="A21" s="89" t="s">
        <v>229</v>
      </c>
      <c r="B21" s="174" t="s">
        <v>312</v>
      </c>
      <c r="C21" s="160"/>
      <c r="D21" s="160"/>
    </row>
    <row r="22" spans="1:4" ht="21.75" customHeight="1">
      <c r="A22" s="18" t="s">
        <v>82</v>
      </c>
      <c r="B22" s="24" t="s">
        <v>81</v>
      </c>
      <c r="C22" s="161">
        <f>SUM(C23)</f>
        <v>2000</v>
      </c>
      <c r="D22" s="161">
        <f>SUM(D23)</f>
        <v>2000</v>
      </c>
    </row>
    <row r="23" spans="1:4" ht="18.75" customHeight="1">
      <c r="A23" s="89" t="s">
        <v>317</v>
      </c>
      <c r="B23" s="90" t="s">
        <v>80</v>
      </c>
      <c r="C23" s="160">
        <v>2000</v>
      </c>
      <c r="D23" s="160">
        <v>2000</v>
      </c>
    </row>
    <row r="24" spans="1:4" ht="21" customHeight="1">
      <c r="A24" s="89" t="s">
        <v>313</v>
      </c>
      <c r="B24" s="23" t="s">
        <v>80</v>
      </c>
      <c r="C24" s="160">
        <v>2000</v>
      </c>
      <c r="D24" s="160">
        <v>2000</v>
      </c>
    </row>
    <row r="25" spans="1:4" ht="24" customHeight="1">
      <c r="A25" s="18" t="s">
        <v>30</v>
      </c>
      <c r="B25" s="19" t="s">
        <v>17</v>
      </c>
      <c r="C25" s="161">
        <f>C26+C28</f>
        <v>1185027</v>
      </c>
      <c r="D25" s="161">
        <f>D26+D28</f>
        <v>1185000</v>
      </c>
    </row>
    <row r="26" spans="1:4" ht="23.25" customHeight="1">
      <c r="A26" s="177" t="s">
        <v>316</v>
      </c>
      <c r="B26" s="20" t="s">
        <v>18</v>
      </c>
      <c r="C26" s="160">
        <f>C27</f>
        <v>80000</v>
      </c>
      <c r="D26" s="160">
        <f>D27</f>
        <v>80000</v>
      </c>
    </row>
    <row r="27" spans="1:4" ht="51">
      <c r="A27" s="21" t="s">
        <v>19</v>
      </c>
      <c r="B27" s="22" t="s">
        <v>314</v>
      </c>
      <c r="C27" s="162">
        <v>80000</v>
      </c>
      <c r="D27" s="162">
        <v>80000</v>
      </c>
    </row>
    <row r="28" spans="1:4" ht="27.75" customHeight="1">
      <c r="A28" s="89" t="s">
        <v>444</v>
      </c>
      <c r="B28" s="20" t="s">
        <v>20</v>
      </c>
      <c r="C28" s="160">
        <f>SUM(C29+C32)</f>
        <v>1105027</v>
      </c>
      <c r="D28" s="160">
        <f>SUM(D29+D32)</f>
        <v>1105000</v>
      </c>
    </row>
    <row r="29" spans="1:4" ht="20.25" customHeight="1">
      <c r="A29" s="89" t="s">
        <v>319</v>
      </c>
      <c r="B29" s="176" t="s">
        <v>315</v>
      </c>
      <c r="C29" s="160">
        <v>601027</v>
      </c>
      <c r="D29" s="160">
        <v>601000</v>
      </c>
    </row>
    <row r="30" spans="1:4" ht="41.25" customHeight="1">
      <c r="A30" s="89" t="s">
        <v>467</v>
      </c>
      <c r="B30" s="90" t="s">
        <v>51</v>
      </c>
      <c r="C30" s="162">
        <v>601027</v>
      </c>
      <c r="D30" s="162">
        <v>601000</v>
      </c>
    </row>
    <row r="31" spans="1:4" ht="39.75" customHeight="1">
      <c r="A31" s="21" t="s">
        <v>50</v>
      </c>
      <c r="B31" s="23" t="s">
        <v>51</v>
      </c>
      <c r="C31" s="162">
        <v>601027</v>
      </c>
      <c r="D31" s="162">
        <v>601000</v>
      </c>
    </row>
    <row r="32" spans="1:4" ht="39" customHeight="1">
      <c r="A32" s="89" t="s">
        <v>322</v>
      </c>
      <c r="B32" s="176" t="s">
        <v>321</v>
      </c>
      <c r="C32" s="160">
        <v>504000</v>
      </c>
      <c r="D32" s="160">
        <v>504000</v>
      </c>
    </row>
    <row r="33" spans="1:4" ht="48.75" customHeight="1">
      <c r="A33" s="89" t="s">
        <v>320</v>
      </c>
      <c r="B33" s="90" t="s">
        <v>52</v>
      </c>
      <c r="C33" s="60">
        <v>504000</v>
      </c>
      <c r="D33" s="60">
        <v>504000</v>
      </c>
    </row>
    <row r="34" spans="1:4" ht="38.25">
      <c r="A34" s="21" t="s">
        <v>233</v>
      </c>
      <c r="B34" s="23" t="s">
        <v>52</v>
      </c>
      <c r="C34" s="60">
        <v>504000</v>
      </c>
      <c r="D34" s="60">
        <v>504000</v>
      </c>
    </row>
    <row r="35" spans="1:4" ht="12.75">
      <c r="A35" s="18" t="s">
        <v>324</v>
      </c>
      <c r="B35" s="187" t="s">
        <v>323</v>
      </c>
      <c r="C35" s="58">
        <f>SUM(C37:C46)</f>
        <v>25000</v>
      </c>
      <c r="D35" s="58">
        <f>SUM(D37:D46)</f>
        <v>25000</v>
      </c>
    </row>
    <row r="36" spans="1:4" ht="51">
      <c r="A36" s="18" t="s">
        <v>325</v>
      </c>
      <c r="B36" s="24" t="s">
        <v>326</v>
      </c>
      <c r="C36" s="58">
        <v>25000</v>
      </c>
      <c r="D36" s="58">
        <v>25000</v>
      </c>
    </row>
    <row r="37" spans="1:4" ht="76.5">
      <c r="A37" s="89" t="s">
        <v>84</v>
      </c>
      <c r="B37" s="25" t="s">
        <v>85</v>
      </c>
      <c r="C37" s="59">
        <v>25000</v>
      </c>
      <c r="D37" s="59">
        <v>25000</v>
      </c>
    </row>
    <row r="38" spans="1:4" ht="38.25">
      <c r="A38" s="18" t="s">
        <v>327</v>
      </c>
      <c r="B38" s="241" t="s">
        <v>328</v>
      </c>
      <c r="C38" s="77"/>
      <c r="D38" s="60"/>
    </row>
    <row r="39" spans="1:4" ht="141.75">
      <c r="A39" s="89" t="s">
        <v>445</v>
      </c>
      <c r="B39" s="178" t="s">
        <v>329</v>
      </c>
      <c r="C39" s="60"/>
      <c r="D39" s="60"/>
    </row>
    <row r="40" spans="1:4" ht="110.25">
      <c r="A40" s="21" t="s">
        <v>197</v>
      </c>
      <c r="B40" s="180" t="s">
        <v>69</v>
      </c>
      <c r="C40" s="60"/>
      <c r="D40" s="60"/>
    </row>
    <row r="41" spans="1:4" ht="31.5">
      <c r="A41" s="242" t="s">
        <v>453</v>
      </c>
      <c r="B41" s="243" t="s">
        <v>449</v>
      </c>
      <c r="C41" s="77"/>
      <c r="D41" s="77"/>
    </row>
    <row r="42" spans="1:4" ht="21.75" customHeight="1">
      <c r="A42" s="32" t="s">
        <v>457</v>
      </c>
      <c r="B42" s="262" t="s">
        <v>458</v>
      </c>
      <c r="C42" s="60"/>
      <c r="D42" s="60"/>
    </row>
    <row r="43" spans="1:4" ht="25.5">
      <c r="A43" s="261" t="s">
        <v>251</v>
      </c>
      <c r="B43" s="260" t="s">
        <v>244</v>
      </c>
      <c r="C43" s="60"/>
      <c r="D43" s="60"/>
    </row>
    <row r="44" spans="1:4" ht="31.5">
      <c r="A44" s="183" t="s">
        <v>454</v>
      </c>
      <c r="B44" s="244" t="s">
        <v>450</v>
      </c>
      <c r="C44" s="60"/>
      <c r="D44" s="60"/>
    </row>
    <row r="45" spans="1:4" ht="47.25">
      <c r="A45" s="21" t="s">
        <v>455</v>
      </c>
      <c r="B45" s="245" t="s">
        <v>452</v>
      </c>
      <c r="C45" s="60"/>
      <c r="D45" s="60"/>
    </row>
    <row r="46" spans="1:4" ht="51">
      <c r="A46" s="21" t="s">
        <v>260</v>
      </c>
      <c r="B46" s="26" t="s">
        <v>83</v>
      </c>
      <c r="C46" s="60"/>
      <c r="D46" s="60"/>
    </row>
    <row r="47" spans="1:4" ht="12.75">
      <c r="A47" s="16" t="s">
        <v>31</v>
      </c>
      <c r="B47" s="27" t="s">
        <v>21</v>
      </c>
      <c r="C47" s="276">
        <f>SUM(C48+C57)</f>
        <v>6560100</v>
      </c>
      <c r="D47" s="57">
        <f>SUM(D48+D57)</f>
        <v>6316600</v>
      </c>
    </row>
    <row r="48" spans="1:4" ht="38.25">
      <c r="A48" s="183" t="s">
        <v>32</v>
      </c>
      <c r="B48" s="24" t="s">
        <v>22</v>
      </c>
      <c r="C48" s="77">
        <f>SUM(C49+C54)</f>
        <v>6316600</v>
      </c>
      <c r="D48" s="77">
        <f>SUM(D49+D54)</f>
        <v>6316600</v>
      </c>
    </row>
    <row r="49" spans="1:4" ht="25.5">
      <c r="A49" s="33" t="s">
        <v>330</v>
      </c>
      <c r="B49" s="90" t="s">
        <v>331</v>
      </c>
      <c r="C49" s="60">
        <f aca="true" t="shared" si="0" ref="C49:D51">SUM(C50)</f>
        <v>6316600</v>
      </c>
      <c r="D49" s="60">
        <f t="shared" si="0"/>
        <v>6316600</v>
      </c>
    </row>
    <row r="50" spans="1:4" ht="25.5">
      <c r="A50" s="33" t="s">
        <v>332</v>
      </c>
      <c r="B50" s="90" t="s">
        <v>333</v>
      </c>
      <c r="C50" s="60">
        <f t="shared" si="0"/>
        <v>6316600</v>
      </c>
      <c r="D50" s="60">
        <f t="shared" si="0"/>
        <v>6316600</v>
      </c>
    </row>
    <row r="51" spans="1:4" ht="25.5">
      <c r="A51" s="33" t="s">
        <v>261</v>
      </c>
      <c r="B51" s="23" t="s">
        <v>334</v>
      </c>
      <c r="C51" s="60">
        <f t="shared" si="0"/>
        <v>6316600</v>
      </c>
      <c r="D51" s="60">
        <f t="shared" si="0"/>
        <v>6316600</v>
      </c>
    </row>
    <row r="52" spans="1:4" ht="25.5">
      <c r="A52" s="33" t="s">
        <v>335</v>
      </c>
      <c r="B52" s="90" t="s">
        <v>336</v>
      </c>
      <c r="C52" s="60">
        <f>SUM(C53)</f>
        <v>6316600</v>
      </c>
      <c r="D52" s="60">
        <f>SUM(D53)</f>
        <v>6316600</v>
      </c>
    </row>
    <row r="53" spans="1:4" ht="38.25">
      <c r="A53" s="33" t="s">
        <v>262</v>
      </c>
      <c r="B53" s="23" t="s">
        <v>337</v>
      </c>
      <c r="C53" s="60">
        <v>6316600</v>
      </c>
      <c r="D53" s="60">
        <v>6316600</v>
      </c>
    </row>
    <row r="54" spans="1:4" ht="49.5">
      <c r="A54" s="184" t="s">
        <v>339</v>
      </c>
      <c r="B54" s="185" t="s">
        <v>338</v>
      </c>
      <c r="C54" s="77"/>
      <c r="D54" s="77"/>
    </row>
    <row r="55" spans="1:4" ht="16.5">
      <c r="A55" s="29" t="s">
        <v>340</v>
      </c>
      <c r="B55" s="179" t="s">
        <v>341</v>
      </c>
      <c r="C55" s="60"/>
      <c r="D55" s="60"/>
    </row>
    <row r="56" spans="1:4" ht="16.5">
      <c r="A56" s="29" t="s">
        <v>266</v>
      </c>
      <c r="B56" s="179" t="s">
        <v>199</v>
      </c>
      <c r="C56" s="60"/>
      <c r="D56" s="60"/>
    </row>
    <row r="57" spans="1:4" ht="31.5">
      <c r="A57" s="186" t="s">
        <v>343</v>
      </c>
      <c r="B57" s="182" t="s">
        <v>342</v>
      </c>
      <c r="C57" s="77">
        <f>SUM(C58+C61)</f>
        <v>243500</v>
      </c>
      <c r="D57" s="77">
        <f>SUM(D58+D60)</f>
        <v>0</v>
      </c>
    </row>
    <row r="58" spans="1:4" ht="63">
      <c r="A58" s="186" t="s">
        <v>345</v>
      </c>
      <c r="B58" s="182" t="s">
        <v>344</v>
      </c>
      <c r="C58" s="77">
        <f>SUM(C59)</f>
        <v>243500</v>
      </c>
      <c r="D58" s="77">
        <f>SUM(D59)</f>
        <v>0</v>
      </c>
    </row>
    <row r="59" spans="1:4" ht="51">
      <c r="A59" s="28" t="s">
        <v>263</v>
      </c>
      <c r="B59" s="26" t="s">
        <v>47</v>
      </c>
      <c r="C59" s="60">
        <v>243500</v>
      </c>
      <c r="D59" s="60"/>
    </row>
    <row r="60" spans="1:4" ht="78.75">
      <c r="A60" s="186" t="s">
        <v>346</v>
      </c>
      <c r="B60" s="182" t="s">
        <v>347</v>
      </c>
      <c r="C60" s="77"/>
      <c r="D60" s="77"/>
    </row>
    <row r="61" spans="1:4" ht="78.75">
      <c r="A61" s="28" t="s">
        <v>264</v>
      </c>
      <c r="B61" s="180" t="s">
        <v>348</v>
      </c>
      <c r="C61" s="60"/>
      <c r="D61" s="60"/>
    </row>
    <row r="62" spans="1:4" ht="12.75">
      <c r="A62" s="184" t="s">
        <v>349</v>
      </c>
      <c r="B62" s="264" t="s">
        <v>350</v>
      </c>
      <c r="C62" s="93"/>
      <c r="D62" s="77"/>
    </row>
    <row r="63" spans="1:4" ht="78.75">
      <c r="A63" s="29" t="s">
        <v>351</v>
      </c>
      <c r="B63" s="181" t="s">
        <v>352</v>
      </c>
      <c r="C63" s="60"/>
      <c r="D63" s="60"/>
    </row>
    <row r="64" spans="1:4" ht="63.75">
      <c r="A64" s="29" t="s">
        <v>265</v>
      </c>
      <c r="B64" s="30" t="s">
        <v>23</v>
      </c>
      <c r="C64" s="60"/>
      <c r="D64" s="60"/>
    </row>
    <row r="65" spans="1:4" ht="12.75">
      <c r="A65" s="286" t="s">
        <v>24</v>
      </c>
      <c r="B65" s="286"/>
      <c r="C65" s="61">
        <f>C13+C47</f>
        <v>8242127</v>
      </c>
      <c r="D65" s="61">
        <f>D13+D47</f>
        <v>7998600</v>
      </c>
    </row>
  </sheetData>
  <sheetProtection/>
  <mergeCells count="10">
    <mergeCell ref="A65:B65"/>
    <mergeCell ref="B6:C6"/>
    <mergeCell ref="A8:C8"/>
    <mergeCell ref="A9:C9"/>
    <mergeCell ref="B1:D1"/>
    <mergeCell ref="B2:D2"/>
    <mergeCell ref="B3:D3"/>
    <mergeCell ref="B4:D4"/>
    <mergeCell ref="B5:D5"/>
    <mergeCell ref="A10:C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D110"/>
  <sheetViews>
    <sheetView zoomScalePageLayoutView="0" workbookViewId="0" topLeftCell="A11">
      <selection activeCell="A3" sqref="A3:E10"/>
    </sheetView>
  </sheetViews>
  <sheetFormatPr defaultColWidth="9.00390625" defaultRowHeight="12.75"/>
  <cols>
    <col min="1" max="1" width="47.125" style="0" customWidth="1"/>
    <col min="2" max="2" width="13.75390625" style="0" customWidth="1"/>
    <col min="3" max="3" width="6.75390625" style="0" customWidth="1"/>
    <col min="4" max="4" width="16.375" style="0" customWidth="1"/>
    <col min="5" max="5" width="15.875" style="0" customWidth="1"/>
    <col min="31" max="31" width="9.125" style="85" customWidth="1"/>
  </cols>
  <sheetData>
    <row r="2" spans="4:5" ht="12.75">
      <c r="D2" s="290" t="s">
        <v>37</v>
      </c>
      <c r="E2" s="290"/>
    </row>
    <row r="3" spans="1:5" ht="12.75">
      <c r="A3" s="290" t="s">
        <v>369</v>
      </c>
      <c r="B3" s="290"/>
      <c r="C3" s="290"/>
      <c r="D3" s="290"/>
      <c r="E3" s="285"/>
    </row>
    <row r="4" spans="1:5" ht="12.75">
      <c r="A4" s="285"/>
      <c r="B4" s="285"/>
      <c r="C4" s="285"/>
      <c r="D4" s="285"/>
      <c r="E4" s="285"/>
    </row>
    <row r="5" spans="1:5" ht="12.75" customHeight="1">
      <c r="A5" s="285"/>
      <c r="B5" s="285"/>
      <c r="C5" s="285"/>
      <c r="D5" s="285"/>
      <c r="E5" s="285"/>
    </row>
    <row r="6" spans="1:5" ht="0.75" customHeight="1">
      <c r="A6" s="285"/>
      <c r="B6" s="285"/>
      <c r="C6" s="285"/>
      <c r="D6" s="285"/>
      <c r="E6" s="285"/>
    </row>
    <row r="7" spans="1:5" ht="12.75" hidden="1">
      <c r="A7" s="285"/>
      <c r="B7" s="285"/>
      <c r="C7" s="285"/>
      <c r="D7" s="285"/>
      <c r="E7" s="285"/>
    </row>
    <row r="8" spans="2:5" ht="12.75">
      <c r="B8" s="285" t="s">
        <v>572</v>
      </c>
      <c r="C8" s="285"/>
      <c r="D8" s="285"/>
      <c r="E8" s="285"/>
    </row>
    <row r="9" spans="2:5" ht="12.75">
      <c r="B9" s="285" t="s">
        <v>573</v>
      </c>
      <c r="C9" s="285"/>
      <c r="D9" s="285"/>
      <c r="E9" s="285"/>
    </row>
    <row r="10" spans="1:4" ht="66.75" customHeight="1">
      <c r="A10" s="289" t="s">
        <v>574</v>
      </c>
      <c r="B10" s="289"/>
      <c r="C10" s="289"/>
      <c r="D10" s="289"/>
    </row>
    <row r="13" ht="2.25" customHeight="1"/>
    <row r="14" spans="1:5" ht="36.75" customHeight="1">
      <c r="A14" s="36" t="s">
        <v>1</v>
      </c>
      <c r="B14" s="8" t="s">
        <v>34</v>
      </c>
      <c r="C14" s="8" t="s">
        <v>35</v>
      </c>
      <c r="D14" s="8" t="s">
        <v>599</v>
      </c>
      <c r="E14" s="8" t="s">
        <v>306</v>
      </c>
    </row>
    <row r="15" spans="1:5" ht="42.75" customHeight="1">
      <c r="A15" s="41" t="s">
        <v>183</v>
      </c>
      <c r="B15" s="47" t="s">
        <v>53</v>
      </c>
      <c r="C15" s="48"/>
      <c r="D15" s="58">
        <f>D16</f>
        <v>114000</v>
      </c>
      <c r="E15" s="58">
        <f>SUM(E19)</f>
        <v>0</v>
      </c>
    </row>
    <row r="16" spans="1:47" s="83" customFormat="1" ht="43.5" customHeight="1">
      <c r="A16" s="79" t="s">
        <v>91</v>
      </c>
      <c r="B16" s="80" t="s">
        <v>54</v>
      </c>
      <c r="C16" s="81"/>
      <c r="D16" s="82">
        <f>SUM(D17)</f>
        <v>114000</v>
      </c>
      <c r="E16" s="82">
        <f>SUM(E15)</f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/>
      <c r="Q16"/>
      <c r="R16"/>
      <c r="S16"/>
      <c r="T16"/>
      <c r="U16"/>
      <c r="V16"/>
      <c r="W16"/>
      <c r="X16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</row>
    <row r="17" spans="1:47" ht="38.25">
      <c r="A17" s="74" t="s">
        <v>87</v>
      </c>
      <c r="B17" s="48" t="s">
        <v>55</v>
      </c>
      <c r="C17" s="42"/>
      <c r="D17" s="63">
        <f>D18</f>
        <v>114000</v>
      </c>
      <c r="E17" s="63"/>
      <c r="Y17" s="85"/>
      <c r="Z17" s="85"/>
      <c r="AA17" s="85"/>
      <c r="AB17" s="85"/>
      <c r="AC17" s="85"/>
      <c r="AD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</row>
    <row r="18" spans="1:47" ht="30.75" customHeight="1">
      <c r="A18" s="37" t="s">
        <v>92</v>
      </c>
      <c r="B18" s="50" t="s">
        <v>88</v>
      </c>
      <c r="C18" s="42"/>
      <c r="D18" s="63">
        <f>SUM(D19:D19)</f>
        <v>114000</v>
      </c>
      <c r="E18" s="63"/>
      <c r="Y18" s="85"/>
      <c r="Z18" s="85"/>
      <c r="AA18" s="85"/>
      <c r="AB18" s="85"/>
      <c r="AC18" s="85"/>
      <c r="AD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</row>
    <row r="19" spans="1:47" ht="51.75" customHeight="1">
      <c r="A19" s="6" t="s">
        <v>477</v>
      </c>
      <c r="B19" s="50" t="s">
        <v>88</v>
      </c>
      <c r="C19" s="42">
        <v>200</v>
      </c>
      <c r="D19" s="63">
        <v>114000</v>
      </c>
      <c r="E19" s="63"/>
      <c r="Y19" s="85"/>
      <c r="Z19" s="85"/>
      <c r="AA19" s="85"/>
      <c r="AB19" s="85"/>
      <c r="AC19" s="85"/>
      <c r="AD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</row>
    <row r="20" spans="1:47" s="78" customFormat="1" ht="44.25" customHeight="1">
      <c r="A20" s="75" t="s">
        <v>89</v>
      </c>
      <c r="B20" s="48" t="s">
        <v>57</v>
      </c>
      <c r="C20" s="48"/>
      <c r="D20" s="77">
        <f>SUM(D21+D25+D31+D35+D39)</f>
        <v>1109080.45</v>
      </c>
      <c r="E20" s="77">
        <f>SUM(E21+E25)</f>
        <v>0</v>
      </c>
      <c r="P20"/>
      <c r="Q20"/>
      <c r="R20"/>
      <c r="S20"/>
      <c r="T20"/>
      <c r="U20"/>
      <c r="V20"/>
      <c r="W20"/>
      <c r="X20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</row>
    <row r="21" spans="1:47" ht="48.75" customHeight="1">
      <c r="A21" s="96" t="s">
        <v>90</v>
      </c>
      <c r="B21" s="97" t="s">
        <v>56</v>
      </c>
      <c r="C21" s="98"/>
      <c r="D21" s="99">
        <f>D22</f>
        <v>900000</v>
      </c>
      <c r="E21" s="99">
        <f>SUM(E24)</f>
        <v>0</v>
      </c>
      <c r="P21" s="94"/>
      <c r="Q21" s="94"/>
      <c r="R21" s="94"/>
      <c r="S21" s="94"/>
      <c r="T21" s="94"/>
      <c r="U21" s="94"/>
      <c r="V21" s="94"/>
      <c r="W21" s="94"/>
      <c r="X21" s="94"/>
      <c r="Y21" s="85"/>
      <c r="Z21" s="85"/>
      <c r="AA21" s="85"/>
      <c r="AB21" s="85"/>
      <c r="AC21" s="85"/>
      <c r="AD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</row>
    <row r="22" spans="1:47" s="94" customFormat="1" ht="33" customHeight="1">
      <c r="A22" s="92" t="s">
        <v>93</v>
      </c>
      <c r="B22" s="91" t="s">
        <v>94</v>
      </c>
      <c r="C22" s="91"/>
      <c r="D22" s="93">
        <f>SUM(D23)</f>
        <v>900000</v>
      </c>
      <c r="E22" s="93"/>
      <c r="P22" s="78"/>
      <c r="Q22" s="78"/>
      <c r="R22" s="78"/>
      <c r="S22" s="78"/>
      <c r="T22" s="78"/>
      <c r="U22" s="78"/>
      <c r="V22" s="78"/>
      <c r="W22" s="78"/>
      <c r="X22" s="78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</row>
    <row r="23" spans="1:47" s="78" customFormat="1" ht="20.25" customHeight="1">
      <c r="A23" s="92" t="s">
        <v>95</v>
      </c>
      <c r="B23" s="91" t="s">
        <v>96</v>
      </c>
      <c r="C23" s="42"/>
      <c r="D23" s="63">
        <f>SUM(D24)</f>
        <v>900000</v>
      </c>
      <c r="E23" s="63"/>
      <c r="P23"/>
      <c r="Q23"/>
      <c r="R23"/>
      <c r="S23"/>
      <c r="T23"/>
      <c r="U23"/>
      <c r="V23"/>
      <c r="W23"/>
      <c r="X23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</row>
    <row r="24" spans="1:47" ht="47.25" customHeight="1">
      <c r="A24" s="6" t="s">
        <v>478</v>
      </c>
      <c r="B24" s="91" t="s">
        <v>96</v>
      </c>
      <c r="C24" s="42">
        <v>200</v>
      </c>
      <c r="D24" s="63">
        <v>900000</v>
      </c>
      <c r="E24" s="63"/>
      <c r="P24" s="85"/>
      <c r="Q24" s="78"/>
      <c r="R24" s="78"/>
      <c r="S24" s="78"/>
      <c r="T24" s="78"/>
      <c r="U24" s="78"/>
      <c r="V24" s="78"/>
      <c r="W24" s="78"/>
      <c r="X24" s="85"/>
      <c r="Y24" s="85"/>
      <c r="Z24" s="85"/>
      <c r="AA24" s="85"/>
      <c r="AB24" s="85"/>
      <c r="AC24" s="85"/>
      <c r="AD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</row>
    <row r="25" spans="1:47" s="83" customFormat="1" ht="33.75" customHeight="1">
      <c r="A25" s="95" t="s">
        <v>418</v>
      </c>
      <c r="B25" s="80" t="s">
        <v>97</v>
      </c>
      <c r="C25" s="81"/>
      <c r="D25" s="82">
        <f>SUM(D26)</f>
        <v>209080.45</v>
      </c>
      <c r="E25" s="82">
        <f>SUM(E26:E29)</f>
        <v>0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78"/>
      <c r="Q25"/>
      <c r="R25"/>
      <c r="S25"/>
      <c r="T25"/>
      <c r="U25"/>
      <c r="V25"/>
      <c r="W25"/>
      <c r="X25" s="78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</row>
    <row r="26" spans="1:47" s="78" customFormat="1" ht="42.75" customHeight="1">
      <c r="A26" s="74" t="s">
        <v>194</v>
      </c>
      <c r="B26" s="48" t="s">
        <v>98</v>
      </c>
      <c r="C26" s="48"/>
      <c r="D26" s="77">
        <f>D27</f>
        <v>209080.45</v>
      </c>
      <c r="E26" s="77"/>
      <c r="P26"/>
      <c r="Q26"/>
      <c r="R26"/>
      <c r="S26"/>
      <c r="T26"/>
      <c r="U26"/>
      <c r="V26"/>
      <c r="W26"/>
      <c r="X26"/>
      <c r="Y26" s="85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</row>
    <row r="27" spans="1:47" ht="30.75" customHeight="1">
      <c r="A27" s="37" t="s">
        <v>195</v>
      </c>
      <c r="B27" s="36" t="s">
        <v>100</v>
      </c>
      <c r="C27" s="42"/>
      <c r="D27" s="63">
        <f>SUM(D28+D29)</f>
        <v>209080.45</v>
      </c>
      <c r="E27" s="63"/>
      <c r="Y27" s="217"/>
      <c r="Z27" s="85"/>
      <c r="AA27" s="85"/>
      <c r="AB27" s="85"/>
      <c r="AC27" s="85"/>
      <c r="AD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</row>
    <row r="28" spans="1:47" ht="30.75" customHeight="1">
      <c r="A28" s="6" t="s">
        <v>479</v>
      </c>
      <c r="B28" s="36" t="s">
        <v>100</v>
      </c>
      <c r="C28" s="42">
        <v>200</v>
      </c>
      <c r="D28" s="63">
        <v>199080.45</v>
      </c>
      <c r="E28" s="63"/>
      <c r="Y28" s="85"/>
      <c r="Z28" s="85"/>
      <c r="AA28" s="85"/>
      <c r="AB28" s="85"/>
      <c r="AC28" s="85"/>
      <c r="AD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</row>
    <row r="29" spans="1:47" ht="53.25" customHeight="1">
      <c r="A29" s="37" t="s">
        <v>480</v>
      </c>
      <c r="B29" s="36" t="s">
        <v>301</v>
      </c>
      <c r="C29" s="42"/>
      <c r="D29" s="63">
        <v>10000</v>
      </c>
      <c r="E29" s="63"/>
      <c r="P29" s="78"/>
      <c r="X29" s="78"/>
      <c r="Y29" s="85"/>
      <c r="Z29" s="85"/>
      <c r="AA29" s="85"/>
      <c r="AB29" s="85"/>
      <c r="AC29" s="85"/>
      <c r="AD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</row>
    <row r="30" spans="1:130" s="83" customFormat="1" ht="67.5" customHeight="1">
      <c r="A30" s="6" t="s">
        <v>481</v>
      </c>
      <c r="B30" s="36" t="s">
        <v>301</v>
      </c>
      <c r="C30" s="42">
        <v>200</v>
      </c>
      <c r="D30" s="63">
        <v>10000</v>
      </c>
      <c r="E30" s="63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/>
      <c r="Q30"/>
      <c r="R30"/>
      <c r="S30"/>
      <c r="T30"/>
      <c r="U30"/>
      <c r="V30"/>
      <c r="W30"/>
      <c r="X30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</row>
    <row r="31" spans="1:130" s="78" customFormat="1" ht="42.75" customHeight="1">
      <c r="A31" s="95" t="s">
        <v>204</v>
      </c>
      <c r="B31" s="80" t="s">
        <v>205</v>
      </c>
      <c r="C31" s="81"/>
      <c r="D31" s="82">
        <f>SUM(D32)</f>
        <v>0</v>
      </c>
      <c r="E31" s="82">
        <f>SUM(E34)</f>
        <v>0</v>
      </c>
      <c r="P31"/>
      <c r="X31"/>
      <c r="Y31" s="85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</row>
    <row r="32" spans="1:130" ht="42" customHeight="1">
      <c r="A32" s="74" t="s">
        <v>207</v>
      </c>
      <c r="B32" s="48" t="s">
        <v>206</v>
      </c>
      <c r="C32" s="48"/>
      <c r="D32" s="77">
        <f>D33</f>
        <v>0</v>
      </c>
      <c r="E32" s="77"/>
      <c r="P32" s="78"/>
      <c r="X32" s="78"/>
      <c r="Y32" s="217"/>
      <c r="Z32" s="85"/>
      <c r="AA32" s="85"/>
      <c r="AB32" s="85"/>
      <c r="AC32" s="85"/>
      <c r="AD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</row>
    <row r="33" spans="1:130" ht="27" customHeight="1">
      <c r="A33" s="37" t="s">
        <v>208</v>
      </c>
      <c r="B33" s="36" t="s">
        <v>209</v>
      </c>
      <c r="C33" s="42"/>
      <c r="D33" s="63">
        <f>D34</f>
        <v>0</v>
      </c>
      <c r="E33" s="63"/>
      <c r="Y33" s="85"/>
      <c r="Z33" s="85"/>
      <c r="AA33" s="85"/>
      <c r="AB33" s="85"/>
      <c r="AC33" s="85"/>
      <c r="AD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</row>
    <row r="34" spans="1:130" s="83" customFormat="1" ht="42.75" customHeight="1">
      <c r="A34" s="34" t="s">
        <v>38</v>
      </c>
      <c r="B34" s="36" t="s">
        <v>209</v>
      </c>
      <c r="C34" s="42">
        <v>200</v>
      </c>
      <c r="D34" s="63"/>
      <c r="E34" s="63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/>
      <c r="Q34"/>
      <c r="R34"/>
      <c r="S34"/>
      <c r="T34"/>
      <c r="U34"/>
      <c r="V34"/>
      <c r="W34"/>
      <c r="X34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</row>
    <row r="35" spans="1:130" s="78" customFormat="1" ht="42.75" customHeight="1">
      <c r="A35" s="95" t="s">
        <v>210</v>
      </c>
      <c r="B35" s="80" t="s">
        <v>213</v>
      </c>
      <c r="C35" s="81"/>
      <c r="D35" s="82">
        <f>SUM(D36)</f>
        <v>0</v>
      </c>
      <c r="E35" s="82"/>
      <c r="P35"/>
      <c r="Q35"/>
      <c r="R35"/>
      <c r="S35"/>
      <c r="T35"/>
      <c r="U35"/>
      <c r="V35"/>
      <c r="W35"/>
      <c r="X35"/>
      <c r="Y35" s="85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</row>
    <row r="36" spans="1:47" ht="30.75" customHeight="1">
      <c r="A36" s="74" t="s">
        <v>211</v>
      </c>
      <c r="B36" s="48" t="s">
        <v>214</v>
      </c>
      <c r="C36" s="48"/>
      <c r="D36" s="77">
        <f>D37</f>
        <v>0</v>
      </c>
      <c r="E36" s="77"/>
      <c r="Y36" s="217"/>
      <c r="Z36" s="85"/>
      <c r="AA36" s="85"/>
      <c r="AB36" s="85"/>
      <c r="AC36" s="85"/>
      <c r="AD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</row>
    <row r="37" spans="1:47" ht="38.25" customHeight="1">
      <c r="A37" s="37" t="s">
        <v>212</v>
      </c>
      <c r="B37" s="36" t="s">
        <v>215</v>
      </c>
      <c r="C37" s="42"/>
      <c r="D37" s="63">
        <f>D38</f>
        <v>0</v>
      </c>
      <c r="E37" s="63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</row>
    <row r="38" spans="1:47" ht="42" customHeight="1">
      <c r="A38" s="56" t="s">
        <v>482</v>
      </c>
      <c r="B38" s="36" t="s">
        <v>215</v>
      </c>
      <c r="C38" s="42">
        <v>200</v>
      </c>
      <c r="D38" s="63"/>
      <c r="E38" s="63"/>
      <c r="P38" s="85"/>
      <c r="Q38" s="78"/>
      <c r="R38" s="78"/>
      <c r="S38" s="78"/>
      <c r="T38" s="78"/>
      <c r="U38" s="78"/>
      <c r="V38" s="78"/>
      <c r="W38" s="78"/>
      <c r="X38" s="85"/>
      <c r="Y38" s="85"/>
      <c r="Z38" s="85"/>
      <c r="AA38" s="85"/>
      <c r="AB38" s="85"/>
      <c r="AC38" s="85"/>
      <c r="AD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</row>
    <row r="39" spans="1:47" ht="49.5" customHeight="1">
      <c r="A39" s="95" t="s">
        <v>415</v>
      </c>
      <c r="B39" s="80" t="s">
        <v>416</v>
      </c>
      <c r="C39" s="81"/>
      <c r="D39" s="82">
        <f>SUM(D40++D43)</f>
        <v>0</v>
      </c>
      <c r="E39" s="82">
        <f>SUM(E44)</f>
        <v>0</v>
      </c>
      <c r="P39" s="78"/>
      <c r="X39" s="78"/>
      <c r="Y39" s="85"/>
      <c r="Z39" s="85"/>
      <c r="AA39" s="85"/>
      <c r="AB39" s="85"/>
      <c r="AC39" s="85"/>
      <c r="AD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</row>
    <row r="40" spans="1:47" ht="60.75" customHeight="1" thickBot="1">
      <c r="A40" s="74" t="s">
        <v>419</v>
      </c>
      <c r="B40" s="36" t="s">
        <v>420</v>
      </c>
      <c r="C40" s="42"/>
      <c r="D40" s="63">
        <f>SUM(D41)</f>
        <v>0</v>
      </c>
      <c r="E40" s="63"/>
      <c r="Y40" s="85"/>
      <c r="Z40" s="85"/>
      <c r="AA40" s="85"/>
      <c r="AB40" s="85"/>
      <c r="AC40" s="85"/>
      <c r="AD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</row>
    <row r="41" spans="1:186" s="83" customFormat="1" ht="65.25" customHeight="1" thickBot="1">
      <c r="A41" s="158" t="s">
        <v>422</v>
      </c>
      <c r="B41" s="36" t="s">
        <v>414</v>
      </c>
      <c r="C41" s="42"/>
      <c r="D41" s="63">
        <f>SUM(D42)</f>
        <v>0</v>
      </c>
      <c r="E41" s="63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/>
      <c r="Q41"/>
      <c r="R41"/>
      <c r="S41"/>
      <c r="T41"/>
      <c r="U41"/>
      <c r="V41"/>
      <c r="W41"/>
      <c r="X41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</row>
    <row r="42" spans="1:47" s="78" customFormat="1" ht="66" customHeight="1" thickBot="1">
      <c r="A42" s="158" t="s">
        <v>421</v>
      </c>
      <c r="B42" s="36" t="s">
        <v>414</v>
      </c>
      <c r="C42" s="42">
        <v>200</v>
      </c>
      <c r="D42" s="63"/>
      <c r="E42" s="63"/>
      <c r="P42"/>
      <c r="Q42"/>
      <c r="R42"/>
      <c r="S42"/>
      <c r="T42"/>
      <c r="U42"/>
      <c r="V42"/>
      <c r="W42"/>
      <c r="X42"/>
      <c r="Y42" s="85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</row>
    <row r="43" spans="1:47" ht="47.25" customHeight="1" thickBot="1">
      <c r="A43" s="158" t="s">
        <v>474</v>
      </c>
      <c r="B43" s="36" t="s">
        <v>475</v>
      </c>
      <c r="C43" s="42"/>
      <c r="D43" s="63"/>
      <c r="E43" s="63"/>
      <c r="Y43" s="217"/>
      <c r="Z43" s="85"/>
      <c r="AA43" s="85"/>
      <c r="AB43" s="85"/>
      <c r="AC43" s="85"/>
      <c r="AD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</row>
    <row r="44" spans="1:5" ht="69" customHeight="1" thickBot="1">
      <c r="A44" s="158" t="s">
        <v>473</v>
      </c>
      <c r="B44" s="36" t="s">
        <v>475</v>
      </c>
      <c r="C44" s="42">
        <v>200</v>
      </c>
      <c r="D44" s="63"/>
      <c r="E44" s="63"/>
    </row>
    <row r="45" spans="1:5" ht="41.25" customHeight="1">
      <c r="A45" s="147" t="s">
        <v>101</v>
      </c>
      <c r="B45" s="121" t="s">
        <v>58</v>
      </c>
      <c r="C45" s="98"/>
      <c r="D45" s="123">
        <f>SUM(D48)</f>
        <v>10000</v>
      </c>
      <c r="E45" s="123"/>
    </row>
    <row r="46" spans="1:5" ht="31.5" customHeight="1">
      <c r="A46" s="76" t="s">
        <v>105</v>
      </c>
      <c r="B46" s="36" t="s">
        <v>103</v>
      </c>
      <c r="C46" s="42"/>
      <c r="D46" s="63">
        <f>SUM(D48)</f>
        <v>10000</v>
      </c>
      <c r="E46" s="63"/>
    </row>
    <row r="47" spans="1:23" ht="49.5" customHeight="1">
      <c r="A47" s="62" t="s">
        <v>106</v>
      </c>
      <c r="B47" s="36" t="s">
        <v>107</v>
      </c>
      <c r="C47" s="42"/>
      <c r="D47" s="63">
        <v>10000</v>
      </c>
      <c r="E47" s="63"/>
      <c r="Q47" s="78"/>
      <c r="R47" s="78"/>
      <c r="S47" s="78"/>
      <c r="T47" s="78"/>
      <c r="U47" s="78"/>
      <c r="V47" s="78"/>
      <c r="W47" s="78"/>
    </row>
    <row r="48" spans="1:24" ht="49.5" customHeight="1">
      <c r="A48" s="34" t="s">
        <v>483</v>
      </c>
      <c r="B48" s="36" t="s">
        <v>107</v>
      </c>
      <c r="C48" s="42">
        <v>200</v>
      </c>
      <c r="D48" s="63">
        <v>10000</v>
      </c>
      <c r="E48" s="63"/>
      <c r="P48" s="78"/>
      <c r="X48" s="78"/>
    </row>
    <row r="49" spans="1:23" ht="32.25" customHeight="1">
      <c r="A49" s="41" t="s">
        <v>108</v>
      </c>
      <c r="B49" s="47" t="s">
        <v>59</v>
      </c>
      <c r="C49" s="48"/>
      <c r="D49" s="58">
        <f>SUM(D50+D63)</f>
        <v>4023985.56</v>
      </c>
      <c r="E49" s="58"/>
      <c r="Q49" s="78"/>
      <c r="R49" s="78"/>
      <c r="S49" s="78"/>
      <c r="T49" s="78"/>
      <c r="U49" s="78"/>
      <c r="V49" s="78"/>
      <c r="W49" s="78"/>
    </row>
    <row r="50" spans="1:37" ht="76.5">
      <c r="A50" s="79" t="s">
        <v>109</v>
      </c>
      <c r="B50" s="80" t="s">
        <v>60</v>
      </c>
      <c r="C50" s="81"/>
      <c r="D50" s="82">
        <f>SUM(D51)</f>
        <v>4023985.56</v>
      </c>
      <c r="E50" s="82">
        <f>SUM(E59+E62)</f>
        <v>0</v>
      </c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F50" s="85"/>
      <c r="AG50" s="85"/>
      <c r="AH50" s="85"/>
      <c r="AI50" s="85"/>
      <c r="AJ50" s="85"/>
      <c r="AK50" s="85"/>
    </row>
    <row r="51" spans="1:37" ht="38.25">
      <c r="A51" s="74" t="s">
        <v>110</v>
      </c>
      <c r="B51" s="48" t="s">
        <v>61</v>
      </c>
      <c r="C51" s="48"/>
      <c r="D51" s="77">
        <f>SUM(D53+D55+D57+D59+D60+D62)</f>
        <v>4023985.56</v>
      </c>
      <c r="E51" s="77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F51" s="85"/>
      <c r="AG51" s="85"/>
      <c r="AH51" s="85"/>
      <c r="AI51" s="85"/>
      <c r="AJ51" s="85"/>
      <c r="AK51" s="85"/>
    </row>
    <row r="52" spans="1:37" s="78" customFormat="1" ht="69" customHeight="1">
      <c r="A52" s="37" t="s">
        <v>111</v>
      </c>
      <c r="B52" s="36" t="s">
        <v>112</v>
      </c>
      <c r="C52" s="42"/>
      <c r="D52" s="63">
        <f>SUM(D53)</f>
        <v>2783962.85</v>
      </c>
      <c r="E52" s="63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</row>
    <row r="53" spans="1:37" ht="127.5">
      <c r="A53" s="37" t="s">
        <v>484</v>
      </c>
      <c r="B53" s="36" t="s">
        <v>112</v>
      </c>
      <c r="C53" s="42">
        <v>100</v>
      </c>
      <c r="D53" s="63">
        <v>2783962.85</v>
      </c>
      <c r="E53" s="63"/>
      <c r="P53" s="217"/>
      <c r="Q53" s="85"/>
      <c r="R53" s="85"/>
      <c r="S53" s="85"/>
      <c r="T53" s="85"/>
      <c r="U53" s="85"/>
      <c r="V53" s="85"/>
      <c r="W53" s="85"/>
      <c r="X53" s="85"/>
      <c r="Y53" s="217"/>
      <c r="Z53" s="85"/>
      <c r="AA53" s="85"/>
      <c r="AB53" s="85"/>
      <c r="AC53" s="85"/>
      <c r="AD53" s="85"/>
      <c r="AF53" s="85"/>
      <c r="AG53" s="85"/>
      <c r="AH53" s="85"/>
      <c r="AI53" s="85"/>
      <c r="AJ53" s="85"/>
      <c r="AK53" s="85"/>
    </row>
    <row r="54" spans="1:37" s="152" customFormat="1" ht="61.5" customHeight="1">
      <c r="A54" s="37" t="s">
        <v>485</v>
      </c>
      <c r="B54" s="36" t="s">
        <v>173</v>
      </c>
      <c r="C54" s="42"/>
      <c r="D54" s="63">
        <f>SUM(D55)</f>
        <v>759235</v>
      </c>
      <c r="E54" s="63"/>
      <c r="F54" s="153"/>
      <c r="G54" s="153"/>
      <c r="H54" s="153"/>
      <c r="I54" s="153"/>
      <c r="J54" s="153"/>
      <c r="K54" s="153"/>
      <c r="L54" s="153"/>
      <c r="M54" s="153"/>
      <c r="N54" s="153"/>
      <c r="O54"/>
      <c r="P54" s="85"/>
      <c r="Q54" s="217"/>
      <c r="R54" s="217"/>
      <c r="S54" s="217"/>
      <c r="T54" s="217"/>
      <c r="U54" s="217"/>
      <c r="V54" s="217"/>
      <c r="W54" s="217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</row>
    <row r="55" spans="1:37" ht="140.25">
      <c r="A55" s="37" t="s">
        <v>486</v>
      </c>
      <c r="B55" s="36" t="s">
        <v>173</v>
      </c>
      <c r="C55" s="42">
        <v>100</v>
      </c>
      <c r="D55" s="63">
        <v>759235</v>
      </c>
      <c r="E55" s="63"/>
      <c r="P55" s="85"/>
      <c r="Q55" s="85"/>
      <c r="R55" s="85"/>
      <c r="S55" s="85"/>
      <c r="T55" s="85"/>
      <c r="U55" s="85"/>
      <c r="V55" s="85"/>
      <c r="W55" s="85"/>
      <c r="X55" s="217"/>
      <c r="Y55" s="85"/>
      <c r="Z55" s="85"/>
      <c r="AA55" s="85"/>
      <c r="AB55" s="85"/>
      <c r="AC55" s="85"/>
      <c r="AD55" s="85"/>
      <c r="AF55" s="85"/>
      <c r="AG55" s="85"/>
      <c r="AH55" s="85"/>
      <c r="AI55" s="85"/>
      <c r="AJ55" s="85"/>
      <c r="AK55" s="85"/>
    </row>
    <row r="56" spans="1:37" ht="63.75">
      <c r="A56" s="37" t="s">
        <v>115</v>
      </c>
      <c r="B56" s="36" t="s">
        <v>200</v>
      </c>
      <c r="C56" s="42"/>
      <c r="D56" s="63">
        <f>SUM(D57)</f>
        <v>37952</v>
      </c>
      <c r="E56" s="63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F56" s="85"/>
      <c r="AG56" s="85"/>
      <c r="AH56" s="85"/>
      <c r="AI56" s="85"/>
      <c r="AJ56" s="85"/>
      <c r="AK56" s="85"/>
    </row>
    <row r="57" spans="1:37" s="83" customFormat="1" ht="127.5">
      <c r="A57" s="37" t="s">
        <v>487</v>
      </c>
      <c r="B57" s="36" t="s">
        <v>200</v>
      </c>
      <c r="C57" s="42">
        <v>100</v>
      </c>
      <c r="D57" s="63">
        <v>37952</v>
      </c>
      <c r="E57" s="63"/>
      <c r="F57" s="85"/>
      <c r="G57" s="85"/>
      <c r="H57" s="85"/>
      <c r="I57" s="85"/>
      <c r="J57" s="85"/>
      <c r="K57" s="85"/>
      <c r="L57" s="85"/>
      <c r="M57" s="85"/>
      <c r="N57" s="85"/>
      <c r="O57" s="78"/>
      <c r="P57" s="217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</row>
    <row r="58" spans="1:37" s="78" customFormat="1" ht="12.75">
      <c r="A58" s="200" t="s">
        <v>370</v>
      </c>
      <c r="B58" s="36" t="s">
        <v>114</v>
      </c>
      <c r="C58" s="42"/>
      <c r="D58" s="63"/>
      <c r="E58" s="63"/>
      <c r="O58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</row>
    <row r="59" spans="1:37" ht="38.25">
      <c r="A59" s="56" t="s">
        <v>488</v>
      </c>
      <c r="B59" s="36" t="s">
        <v>114</v>
      </c>
      <c r="C59" s="42">
        <v>200</v>
      </c>
      <c r="D59" s="63">
        <v>427835.71</v>
      </c>
      <c r="E59" s="63"/>
      <c r="P59" s="85"/>
      <c r="Q59" s="217"/>
      <c r="R59" s="217"/>
      <c r="S59" s="217"/>
      <c r="T59" s="217"/>
      <c r="U59" s="217"/>
      <c r="V59" s="217"/>
      <c r="W59" s="217"/>
      <c r="X59" s="85"/>
      <c r="Y59" s="217"/>
      <c r="Z59" s="85"/>
      <c r="AA59" s="85"/>
      <c r="AB59" s="85"/>
      <c r="AC59" s="85"/>
      <c r="AD59" s="85"/>
      <c r="AF59" s="85"/>
      <c r="AG59" s="85"/>
      <c r="AH59" s="85"/>
      <c r="AI59" s="85"/>
      <c r="AJ59" s="85"/>
      <c r="AK59" s="85"/>
    </row>
    <row r="60" spans="1:37" ht="25.5">
      <c r="A60" s="34" t="s">
        <v>489</v>
      </c>
      <c r="B60" s="36" t="s">
        <v>114</v>
      </c>
      <c r="C60" s="42">
        <v>800</v>
      </c>
      <c r="D60" s="63">
        <v>15000</v>
      </c>
      <c r="E60" s="63"/>
      <c r="P60" s="217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F60" s="85"/>
      <c r="AG60" s="85"/>
      <c r="AH60" s="85"/>
      <c r="AI60" s="85"/>
      <c r="AJ60" s="85"/>
      <c r="AK60" s="85"/>
    </row>
    <row r="61" spans="1:37" ht="51">
      <c r="A61" s="55" t="s">
        <v>273</v>
      </c>
      <c r="B61" s="36" t="s">
        <v>402</v>
      </c>
      <c r="C61" s="42">
        <v>200</v>
      </c>
      <c r="D61" s="63"/>
      <c r="E61" s="63"/>
      <c r="O61" s="85"/>
      <c r="P61" s="85"/>
      <c r="Q61" s="85"/>
      <c r="R61" s="85"/>
      <c r="S61" s="85"/>
      <c r="T61" s="85"/>
      <c r="U61" s="85"/>
      <c r="V61" s="85"/>
      <c r="W61" s="85"/>
      <c r="X61" s="217"/>
      <c r="Y61" s="85"/>
      <c r="Z61" s="85"/>
      <c r="AA61" s="85"/>
      <c r="AB61" s="85"/>
      <c r="AC61" s="85"/>
      <c r="AD61" s="85"/>
      <c r="AF61" s="85"/>
      <c r="AG61" s="85"/>
      <c r="AH61" s="85"/>
      <c r="AI61" s="85"/>
      <c r="AJ61" s="85"/>
      <c r="AK61" s="85"/>
    </row>
    <row r="62" spans="1:37" s="83" customFormat="1" ht="51" customHeight="1">
      <c r="A62" s="56" t="s">
        <v>548</v>
      </c>
      <c r="B62" s="36" t="s">
        <v>402</v>
      </c>
      <c r="C62" s="42">
        <v>200</v>
      </c>
      <c r="D62" s="63"/>
      <c r="E62" s="63"/>
      <c r="F62" s="85"/>
      <c r="G62" s="85"/>
      <c r="H62" s="85"/>
      <c r="I62" s="85"/>
      <c r="J62" s="85"/>
      <c r="K62" s="85"/>
      <c r="L62" s="85"/>
      <c r="M62" s="85"/>
      <c r="N62" s="85"/>
      <c r="O62" s="78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</row>
    <row r="63" spans="1:37" s="78" customFormat="1" ht="86.25" customHeight="1">
      <c r="A63" s="96" t="s">
        <v>120</v>
      </c>
      <c r="B63" s="100" t="s">
        <v>117</v>
      </c>
      <c r="C63" s="98"/>
      <c r="D63" s="99">
        <f>SUM(D64)</f>
        <v>0</v>
      </c>
      <c r="E63" s="99">
        <f>SUM(E66)</f>
        <v>0</v>
      </c>
      <c r="O63"/>
      <c r="P63" s="85"/>
      <c r="Q63" s="217"/>
      <c r="R63" s="217"/>
      <c r="S63" s="217"/>
      <c r="T63" s="217"/>
      <c r="U63" s="217"/>
      <c r="V63" s="217"/>
      <c r="W63" s="217"/>
      <c r="X63" s="85"/>
      <c r="Y63" s="85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</row>
    <row r="64" spans="1:37" ht="47.25" customHeight="1">
      <c r="A64" s="74" t="s">
        <v>119</v>
      </c>
      <c r="B64" s="48" t="s">
        <v>118</v>
      </c>
      <c r="C64" s="48"/>
      <c r="D64" s="77">
        <f>SUM(D65)</f>
        <v>0</v>
      </c>
      <c r="E64" s="77"/>
      <c r="P64" s="85"/>
      <c r="Q64" s="85"/>
      <c r="R64" s="85"/>
      <c r="S64" s="85"/>
      <c r="T64" s="85"/>
      <c r="U64" s="85"/>
      <c r="V64" s="85"/>
      <c r="W64" s="85"/>
      <c r="X64" s="85"/>
      <c r="Y64" s="217"/>
      <c r="Z64" s="85"/>
      <c r="AA64" s="85"/>
      <c r="AB64" s="85"/>
      <c r="AC64" s="85"/>
      <c r="AD64" s="85"/>
      <c r="AF64" s="85"/>
      <c r="AG64" s="85"/>
      <c r="AH64" s="85"/>
      <c r="AI64" s="85"/>
      <c r="AJ64" s="85"/>
      <c r="AK64" s="85"/>
    </row>
    <row r="65" spans="1:37" ht="25.5">
      <c r="A65" s="37" t="s">
        <v>121</v>
      </c>
      <c r="B65" s="36" t="s">
        <v>122</v>
      </c>
      <c r="C65" s="42"/>
      <c r="D65" s="63">
        <f>D66</f>
        <v>0</v>
      </c>
      <c r="E65" s="63"/>
      <c r="O65" s="85"/>
      <c r="P65" s="217"/>
      <c r="Q65" s="85"/>
      <c r="R65" s="85"/>
      <c r="S65" s="85"/>
      <c r="T65" s="85"/>
      <c r="U65" s="85"/>
      <c r="V65" s="85"/>
      <c r="W65" s="85"/>
      <c r="X65" s="217"/>
      <c r="Y65" s="85"/>
      <c r="Z65" s="85"/>
      <c r="AA65" s="85"/>
      <c r="AB65" s="85"/>
      <c r="AC65" s="85"/>
      <c r="AD65" s="85"/>
      <c r="AF65" s="85"/>
      <c r="AG65" s="85"/>
      <c r="AH65" s="85"/>
      <c r="AI65" s="85"/>
      <c r="AJ65" s="85"/>
      <c r="AK65" s="85"/>
    </row>
    <row r="66" spans="1:37" s="83" customFormat="1" ht="51">
      <c r="A66" s="34" t="s">
        <v>490</v>
      </c>
      <c r="B66" s="36" t="s">
        <v>122</v>
      </c>
      <c r="C66" s="42">
        <v>200</v>
      </c>
      <c r="D66" s="63"/>
      <c r="E66" s="63"/>
      <c r="F66" s="85"/>
      <c r="G66" s="85"/>
      <c r="H66" s="85"/>
      <c r="I66" s="85"/>
      <c r="J66" s="85"/>
      <c r="K66" s="85"/>
      <c r="L66" s="85"/>
      <c r="M66" s="85"/>
      <c r="N66" s="85"/>
      <c r="O66" s="78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</row>
    <row r="67" spans="1:37" s="78" customFormat="1" ht="51">
      <c r="A67" s="145" t="s">
        <v>123</v>
      </c>
      <c r="B67" s="121" t="s">
        <v>228</v>
      </c>
      <c r="C67" s="122"/>
      <c r="D67" s="129">
        <f>SUM(D68)</f>
        <v>250016</v>
      </c>
      <c r="E67" s="99">
        <f>SUM(E70)</f>
        <v>0</v>
      </c>
      <c r="O67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</row>
    <row r="68" spans="1:37" ht="38.25">
      <c r="A68" s="74" t="s">
        <v>124</v>
      </c>
      <c r="B68" s="36" t="s">
        <v>125</v>
      </c>
      <c r="C68" s="42"/>
      <c r="D68" s="63">
        <f>SUM(D69)</f>
        <v>250016</v>
      </c>
      <c r="E68" s="63"/>
      <c r="P68" s="85"/>
      <c r="Q68" s="217"/>
      <c r="R68" s="217"/>
      <c r="S68" s="217"/>
      <c r="T68" s="217"/>
      <c r="U68" s="217"/>
      <c r="V68" s="217"/>
      <c r="W68" s="217"/>
      <c r="X68" s="85"/>
      <c r="Y68" s="217"/>
      <c r="Z68" s="85"/>
      <c r="AA68" s="85"/>
      <c r="AB68" s="85"/>
      <c r="AC68" s="85"/>
      <c r="AD68" s="85"/>
      <c r="AF68" s="85"/>
      <c r="AG68" s="85"/>
      <c r="AH68" s="85"/>
      <c r="AI68" s="85"/>
      <c r="AJ68" s="85"/>
      <c r="AK68" s="85"/>
    </row>
    <row r="69" spans="1:37" ht="37.5" customHeight="1">
      <c r="A69" s="37" t="s">
        <v>126</v>
      </c>
      <c r="B69" s="50" t="s">
        <v>127</v>
      </c>
      <c r="C69" s="42"/>
      <c r="D69" s="63">
        <f>D70</f>
        <v>250016</v>
      </c>
      <c r="E69" s="63"/>
      <c r="P69" s="218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F69" s="85"/>
      <c r="AG69" s="85"/>
      <c r="AH69" s="85"/>
      <c r="AI69" s="85"/>
      <c r="AJ69" s="85"/>
      <c r="AK69" s="85"/>
    </row>
    <row r="70" spans="1:37" ht="52.5" customHeight="1">
      <c r="A70" s="34" t="s">
        <v>491</v>
      </c>
      <c r="B70" s="50" t="s">
        <v>127</v>
      </c>
      <c r="C70" s="42">
        <v>200</v>
      </c>
      <c r="D70" s="63">
        <v>250016</v>
      </c>
      <c r="E70" s="63"/>
      <c r="P70" s="85"/>
      <c r="Q70" s="85"/>
      <c r="R70" s="85"/>
      <c r="S70" s="85"/>
      <c r="T70" s="85"/>
      <c r="U70" s="85"/>
      <c r="V70" s="85"/>
      <c r="W70" s="85"/>
      <c r="X70" s="217"/>
      <c r="Y70" s="85"/>
      <c r="Z70" s="85"/>
      <c r="AA70" s="85"/>
      <c r="AB70" s="85"/>
      <c r="AC70" s="85"/>
      <c r="AD70" s="85"/>
      <c r="AF70" s="85"/>
      <c r="AG70" s="85"/>
      <c r="AH70" s="85"/>
      <c r="AI70" s="85"/>
      <c r="AJ70" s="85"/>
      <c r="AK70" s="85"/>
    </row>
    <row r="71" spans="1:37" ht="25.5">
      <c r="A71" s="41" t="s">
        <v>129</v>
      </c>
      <c r="B71" s="47" t="s">
        <v>63</v>
      </c>
      <c r="C71" s="48"/>
      <c r="D71" s="58">
        <f>D72</f>
        <v>3568021.29</v>
      </c>
      <c r="E71" s="58"/>
      <c r="O71" s="78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F71" s="85"/>
      <c r="AG71" s="85"/>
      <c r="AH71" s="85"/>
      <c r="AI71" s="85"/>
      <c r="AJ71" s="85"/>
      <c r="AK71" s="85"/>
    </row>
    <row r="72" spans="1:37" s="78" customFormat="1" ht="51">
      <c r="A72" s="79" t="s">
        <v>130</v>
      </c>
      <c r="B72" s="80" t="s">
        <v>64</v>
      </c>
      <c r="C72" s="81"/>
      <c r="D72" s="82">
        <f>SUM(D73+D84)</f>
        <v>3568021.29</v>
      </c>
      <c r="E72" s="82">
        <f>SUM(E75:E87)</f>
        <v>0</v>
      </c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</row>
    <row r="73" spans="1:37" s="83" customFormat="1" ht="36.75" customHeight="1">
      <c r="A73" s="74" t="s">
        <v>499</v>
      </c>
      <c r="B73" s="48" t="s">
        <v>65</v>
      </c>
      <c r="C73" s="48"/>
      <c r="D73" s="77">
        <f>SUM(D79+D74+D82+D83)</f>
        <v>3568021.29</v>
      </c>
      <c r="E73" s="77"/>
      <c r="F73" s="85"/>
      <c r="G73" s="85"/>
      <c r="H73" s="85"/>
      <c r="I73" s="85"/>
      <c r="J73" s="85"/>
      <c r="K73" s="85"/>
      <c r="L73" s="85"/>
      <c r="M73" s="85"/>
      <c r="N73" s="85"/>
      <c r="O73"/>
      <c r="P73" s="85"/>
      <c r="Q73" s="218"/>
      <c r="R73" s="218"/>
      <c r="S73" s="218"/>
      <c r="T73" s="218"/>
      <c r="U73" s="218"/>
      <c r="V73" s="218"/>
      <c r="W73" s="218"/>
      <c r="X73" s="85"/>
      <c r="Y73" s="217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</row>
    <row r="74" spans="1:37" ht="40.5" customHeight="1">
      <c r="A74" s="37" t="s">
        <v>492</v>
      </c>
      <c r="B74" s="36" t="s">
        <v>128</v>
      </c>
      <c r="C74" s="42"/>
      <c r="D74" s="63">
        <f>SUM(D75+D76+D77+D78+H62)</f>
        <v>2812579.29</v>
      </c>
      <c r="E74" s="63"/>
      <c r="P74" s="85"/>
      <c r="Q74" s="85"/>
      <c r="R74" s="85"/>
      <c r="S74" s="85"/>
      <c r="T74" s="85"/>
      <c r="U74" s="85"/>
      <c r="V74" s="85"/>
      <c r="W74" s="85"/>
      <c r="X74" s="218"/>
      <c r="Y74" s="85"/>
      <c r="Z74" s="85"/>
      <c r="AA74" s="85"/>
      <c r="AB74" s="85"/>
      <c r="AC74" s="85"/>
      <c r="AD74" s="85"/>
      <c r="AF74" s="85"/>
      <c r="AG74" s="85"/>
      <c r="AH74" s="85"/>
      <c r="AI74" s="85"/>
      <c r="AJ74" s="85"/>
      <c r="AK74" s="85"/>
    </row>
    <row r="75" spans="1:37" ht="101.25" customHeight="1">
      <c r="A75" s="5" t="s">
        <v>493</v>
      </c>
      <c r="B75" s="36" t="s">
        <v>128</v>
      </c>
      <c r="C75" s="42">
        <v>100</v>
      </c>
      <c r="D75" s="63">
        <v>2322313.4</v>
      </c>
      <c r="E75" s="63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F75" s="85"/>
      <c r="AG75" s="85"/>
      <c r="AH75" s="85"/>
      <c r="AI75" s="85"/>
      <c r="AJ75" s="85"/>
      <c r="AK75" s="85"/>
    </row>
    <row r="76" spans="1:37" ht="48" customHeight="1">
      <c r="A76" s="56" t="s">
        <v>494</v>
      </c>
      <c r="B76" s="36" t="s">
        <v>128</v>
      </c>
      <c r="C76" s="42">
        <v>200</v>
      </c>
      <c r="D76" s="63">
        <v>220458.89</v>
      </c>
      <c r="E76" s="63"/>
      <c r="O76" s="157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F76" s="85"/>
      <c r="AG76" s="85"/>
      <c r="AH76" s="85"/>
      <c r="AI76" s="85"/>
      <c r="AJ76" s="85"/>
      <c r="AK76" s="85"/>
    </row>
    <row r="77" spans="1:37" s="155" customFormat="1" ht="63.75">
      <c r="A77" s="56" t="s">
        <v>495</v>
      </c>
      <c r="B77" s="36" t="s">
        <v>128</v>
      </c>
      <c r="C77" s="42">
        <v>400</v>
      </c>
      <c r="D77" s="63">
        <v>250000</v>
      </c>
      <c r="E77" s="63"/>
      <c r="F77" s="156"/>
      <c r="G77" s="156"/>
      <c r="H77" s="156"/>
      <c r="I77" s="157"/>
      <c r="J77" s="157"/>
      <c r="K77" s="157"/>
      <c r="L77" s="157"/>
      <c r="M77" s="157"/>
      <c r="N77" s="157"/>
      <c r="O77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</row>
    <row r="78" spans="1:37" ht="47.25" customHeight="1">
      <c r="A78" s="34" t="s">
        <v>496</v>
      </c>
      <c r="B78" s="36" t="s">
        <v>128</v>
      </c>
      <c r="C78" s="42">
        <v>800</v>
      </c>
      <c r="D78" s="63">
        <v>19807</v>
      </c>
      <c r="E78" s="63"/>
      <c r="F78" s="39"/>
      <c r="G78" s="39"/>
      <c r="H78" s="39"/>
      <c r="P78" s="85"/>
      <c r="Q78" s="85"/>
      <c r="R78" s="85"/>
      <c r="S78" s="85"/>
      <c r="T78" s="85"/>
      <c r="U78" s="85"/>
      <c r="V78" s="85"/>
      <c r="W78" s="85"/>
      <c r="X78" s="85"/>
      <c r="Y78" s="218"/>
      <c r="Z78" s="85"/>
      <c r="AA78" s="85"/>
      <c r="AB78" s="85"/>
      <c r="AC78" s="85"/>
      <c r="AD78" s="85"/>
      <c r="AF78" s="85"/>
      <c r="AG78" s="85"/>
      <c r="AH78" s="85"/>
      <c r="AI78" s="85"/>
      <c r="AJ78" s="85"/>
      <c r="AK78" s="85"/>
    </row>
    <row r="79" spans="1:37" ht="25.5" customHeight="1">
      <c r="A79" s="37" t="s">
        <v>132</v>
      </c>
      <c r="B79" s="36" t="s">
        <v>131</v>
      </c>
      <c r="C79" s="42"/>
      <c r="D79" s="63">
        <f>SUM(D80)</f>
        <v>745442</v>
      </c>
      <c r="E79" s="63"/>
      <c r="F79" s="39"/>
      <c r="G79" s="39"/>
      <c r="H79" s="39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F79" s="85"/>
      <c r="AG79" s="85"/>
      <c r="AH79" s="85"/>
      <c r="AI79" s="85"/>
      <c r="AJ79" s="85"/>
      <c r="AK79" s="85"/>
    </row>
    <row r="80" spans="1:37" ht="76.5">
      <c r="A80" s="5" t="s">
        <v>497</v>
      </c>
      <c r="B80" s="36" t="s">
        <v>131</v>
      </c>
      <c r="C80" s="42">
        <v>100</v>
      </c>
      <c r="D80" s="63">
        <v>745442</v>
      </c>
      <c r="E80" s="63"/>
      <c r="F80" s="39"/>
      <c r="G80" s="39"/>
      <c r="H80" s="39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F80" s="85"/>
      <c r="AG80" s="85"/>
      <c r="AH80" s="85"/>
      <c r="AI80" s="85"/>
      <c r="AJ80" s="85"/>
      <c r="AK80" s="85"/>
    </row>
    <row r="81" spans="1:37" ht="37.5" customHeight="1">
      <c r="A81" s="101" t="s">
        <v>133</v>
      </c>
      <c r="B81" s="91" t="s">
        <v>134</v>
      </c>
      <c r="C81" s="91"/>
      <c r="D81" s="93">
        <v>10000</v>
      </c>
      <c r="E81" s="93"/>
      <c r="F81" s="39"/>
      <c r="G81" s="39"/>
      <c r="H81" s="39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F81" s="85"/>
      <c r="AG81" s="85"/>
      <c r="AH81" s="85"/>
      <c r="AI81" s="85"/>
      <c r="AJ81" s="85"/>
      <c r="AK81" s="85"/>
    </row>
    <row r="82" spans="1:37" ht="42.75" customHeight="1">
      <c r="A82" s="101" t="s">
        <v>498</v>
      </c>
      <c r="B82" s="91" t="s">
        <v>134</v>
      </c>
      <c r="C82" s="91">
        <v>800</v>
      </c>
      <c r="D82" s="93">
        <v>10000</v>
      </c>
      <c r="E82" s="93"/>
      <c r="F82" s="39"/>
      <c r="G82" s="39"/>
      <c r="H82" s="39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F82" s="85"/>
      <c r="AG82" s="85"/>
      <c r="AH82" s="85"/>
      <c r="AI82" s="85"/>
      <c r="AJ82" s="85"/>
      <c r="AK82" s="85"/>
    </row>
    <row r="83" spans="1:37" ht="47.25" customHeight="1">
      <c r="A83" s="37" t="s">
        <v>135</v>
      </c>
      <c r="B83" s="50" t="s">
        <v>66</v>
      </c>
      <c r="C83" s="42"/>
      <c r="D83" s="63">
        <f>SUM(D85)</f>
        <v>0</v>
      </c>
      <c r="E83" s="63"/>
      <c r="F83" s="39"/>
      <c r="G83" s="39"/>
      <c r="H83" s="39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F83" s="85"/>
      <c r="AG83" s="85"/>
      <c r="AH83" s="85"/>
      <c r="AI83" s="85"/>
      <c r="AJ83" s="85"/>
      <c r="AK83" s="85"/>
    </row>
    <row r="84" spans="1:37" ht="25.5" customHeight="1">
      <c r="A84" s="34" t="s">
        <v>136</v>
      </c>
      <c r="B84" s="50" t="s">
        <v>67</v>
      </c>
      <c r="C84" s="42"/>
      <c r="D84" s="63"/>
      <c r="E84" s="63"/>
      <c r="F84" s="39"/>
      <c r="G84" s="39"/>
      <c r="H84" s="39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F84" s="85"/>
      <c r="AG84" s="85"/>
      <c r="AH84" s="85"/>
      <c r="AI84" s="85"/>
      <c r="AJ84" s="85"/>
      <c r="AK84" s="85"/>
    </row>
    <row r="85" spans="1:37" ht="79.5" customHeight="1">
      <c r="A85" s="101" t="s">
        <v>138</v>
      </c>
      <c r="B85" s="36" t="s">
        <v>137</v>
      </c>
      <c r="C85" s="42"/>
      <c r="D85" s="63">
        <f>SUM(D86)</f>
        <v>0</v>
      </c>
      <c r="E85" s="63"/>
      <c r="F85" s="39"/>
      <c r="G85" s="39"/>
      <c r="H85" s="39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F85" s="85"/>
      <c r="AG85" s="85"/>
      <c r="AH85" s="85"/>
      <c r="AI85" s="85"/>
      <c r="AJ85" s="85"/>
      <c r="AK85" s="85"/>
    </row>
    <row r="86" spans="1:37" ht="39" customHeight="1">
      <c r="A86" s="34" t="s">
        <v>500</v>
      </c>
      <c r="B86" s="36" t="s">
        <v>137</v>
      </c>
      <c r="C86" s="42">
        <v>200</v>
      </c>
      <c r="D86" s="63"/>
      <c r="E86" s="63"/>
      <c r="F86" s="39"/>
      <c r="G86" s="39"/>
      <c r="H86" s="39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F86" s="85"/>
      <c r="AG86" s="85"/>
      <c r="AH86" s="85"/>
      <c r="AI86" s="85"/>
      <c r="AJ86" s="85"/>
      <c r="AK86" s="85"/>
    </row>
    <row r="87" spans="1:37" ht="65.25" customHeight="1">
      <c r="A87" s="41" t="s">
        <v>217</v>
      </c>
      <c r="B87" s="47" t="s">
        <v>216</v>
      </c>
      <c r="C87" s="48"/>
      <c r="D87" s="58">
        <f>D88</f>
        <v>0</v>
      </c>
      <c r="E87" s="58"/>
      <c r="F87" s="39"/>
      <c r="G87" s="39"/>
      <c r="H87" s="39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F87" s="85"/>
      <c r="AG87" s="85"/>
      <c r="AH87" s="85"/>
      <c r="AI87" s="85"/>
      <c r="AJ87" s="85"/>
      <c r="AK87" s="85"/>
    </row>
    <row r="88" spans="1:37" ht="42.75" customHeight="1">
      <c r="A88" s="95" t="s">
        <v>218</v>
      </c>
      <c r="B88" s="80" t="s">
        <v>219</v>
      </c>
      <c r="C88" s="81"/>
      <c r="D88" s="82">
        <f>SUM(D89)</f>
        <v>0</v>
      </c>
      <c r="E88" s="82">
        <f>SUM(E89:E90)</f>
        <v>0</v>
      </c>
      <c r="F88" s="39"/>
      <c r="G88" s="39"/>
      <c r="H88" s="39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F88" s="85"/>
      <c r="AG88" s="85"/>
      <c r="AH88" s="85"/>
      <c r="AI88" s="85"/>
      <c r="AJ88" s="85"/>
      <c r="AK88" s="85"/>
    </row>
    <row r="89" spans="1:37" ht="36" customHeight="1">
      <c r="A89" s="37" t="s">
        <v>221</v>
      </c>
      <c r="B89" s="36" t="s">
        <v>220</v>
      </c>
      <c r="C89" s="42"/>
      <c r="D89" s="63">
        <f>SUM(D90)</f>
        <v>0</v>
      </c>
      <c r="E89" s="63"/>
      <c r="F89" s="39"/>
      <c r="G89" s="39"/>
      <c r="H89" s="39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F89" s="85"/>
      <c r="AG89" s="85"/>
      <c r="AH89" s="85"/>
      <c r="AI89" s="85"/>
      <c r="AJ89" s="85"/>
      <c r="AK89" s="85"/>
    </row>
    <row r="90" spans="1:37" ht="65.25" customHeight="1">
      <c r="A90" s="56" t="s">
        <v>501</v>
      </c>
      <c r="B90" s="36" t="s">
        <v>220</v>
      </c>
      <c r="C90" s="42">
        <v>200</v>
      </c>
      <c r="D90" s="63"/>
      <c r="E90" s="63"/>
      <c r="F90" s="39"/>
      <c r="G90" s="39"/>
      <c r="H90" s="39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F90" s="85"/>
      <c r="AG90" s="85"/>
      <c r="AH90" s="85"/>
      <c r="AI90" s="85"/>
      <c r="AJ90" s="85"/>
      <c r="AK90" s="85"/>
    </row>
    <row r="91" spans="1:37" ht="25.5">
      <c r="A91" s="154" t="s">
        <v>139</v>
      </c>
      <c r="B91" s="119" t="s">
        <v>140</v>
      </c>
      <c r="C91" s="119"/>
      <c r="D91" s="150">
        <f>SUM(D92+D104)</f>
        <v>567490.8</v>
      </c>
      <c r="E91" s="150">
        <f>SUM(E105)</f>
        <v>0</v>
      </c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F91" s="85"/>
      <c r="AG91" s="85"/>
      <c r="AH91" s="85"/>
      <c r="AI91" s="85"/>
      <c r="AJ91" s="85"/>
      <c r="AK91" s="85"/>
    </row>
    <row r="92" spans="1:37" ht="12.75">
      <c r="A92" s="11" t="s">
        <v>142</v>
      </c>
      <c r="B92" s="8" t="s">
        <v>141</v>
      </c>
      <c r="C92" s="43"/>
      <c r="D92" s="64">
        <f>SUM(D94:D103)</f>
        <v>332790.8</v>
      </c>
      <c r="E92" s="64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F92" s="85"/>
      <c r="AG92" s="85"/>
      <c r="AH92" s="85"/>
      <c r="AI92" s="85"/>
      <c r="AJ92" s="85"/>
      <c r="AK92" s="85"/>
    </row>
    <row r="93" spans="1:37" ht="102">
      <c r="A93" s="269" t="s">
        <v>144</v>
      </c>
      <c r="B93" s="8" t="s">
        <v>143</v>
      </c>
      <c r="C93" s="43">
        <v>300</v>
      </c>
      <c r="D93" s="64">
        <f>SUM(D94)</f>
        <v>237790.8</v>
      </c>
      <c r="E93" s="64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F93" s="85"/>
      <c r="AG93" s="85"/>
      <c r="AH93" s="85"/>
      <c r="AI93" s="85"/>
      <c r="AJ93" s="85"/>
      <c r="AK93" s="85"/>
    </row>
    <row r="94" spans="1:37" ht="114.75">
      <c r="A94" s="269" t="s">
        <v>502</v>
      </c>
      <c r="B94" s="8" t="s">
        <v>143</v>
      </c>
      <c r="C94" s="43">
        <v>300</v>
      </c>
      <c r="D94" s="64">
        <v>237790.8</v>
      </c>
      <c r="E94" s="64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F94" s="85"/>
      <c r="AG94" s="85"/>
      <c r="AH94" s="85"/>
      <c r="AI94" s="85"/>
      <c r="AJ94" s="85"/>
      <c r="AK94" s="85"/>
    </row>
    <row r="95" spans="1:37" ht="102">
      <c r="A95" s="101" t="s">
        <v>503</v>
      </c>
      <c r="B95" s="8" t="s">
        <v>184</v>
      </c>
      <c r="C95" s="43"/>
      <c r="D95" s="64"/>
      <c r="E95" s="64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F95" s="85"/>
      <c r="AG95" s="85"/>
      <c r="AH95" s="85"/>
      <c r="AI95" s="85"/>
      <c r="AJ95" s="85"/>
      <c r="AK95" s="85"/>
    </row>
    <row r="96" spans="1:37" ht="127.5">
      <c r="A96" s="34" t="s">
        <v>504</v>
      </c>
      <c r="B96" s="8" t="s">
        <v>184</v>
      </c>
      <c r="C96" s="43">
        <v>200</v>
      </c>
      <c r="D96" s="64">
        <v>50000</v>
      </c>
      <c r="E96" s="64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F96" s="85"/>
      <c r="AG96" s="85"/>
      <c r="AH96" s="85"/>
      <c r="AI96" s="85"/>
      <c r="AJ96" s="85"/>
      <c r="AK96" s="85"/>
    </row>
    <row r="97" spans="1:5" ht="153">
      <c r="A97" s="201" t="s">
        <v>505</v>
      </c>
      <c r="B97" s="8" t="s">
        <v>230</v>
      </c>
      <c r="C97" s="43"/>
      <c r="D97" s="64"/>
      <c r="E97" s="64"/>
    </row>
    <row r="98" spans="1:5" ht="165.75">
      <c r="A98" s="144" t="s">
        <v>231</v>
      </c>
      <c r="B98" s="8" t="s">
        <v>230</v>
      </c>
      <c r="C98" s="43">
        <v>800</v>
      </c>
      <c r="D98" s="64">
        <v>3000</v>
      </c>
      <c r="E98" s="64"/>
    </row>
    <row r="99" spans="1:5" ht="89.25">
      <c r="A99" s="101" t="s">
        <v>241</v>
      </c>
      <c r="B99" s="8" t="s">
        <v>238</v>
      </c>
      <c r="C99" s="43"/>
      <c r="D99" s="64"/>
      <c r="E99" s="64"/>
    </row>
    <row r="100" spans="1:5" ht="102">
      <c r="A100" s="101" t="s">
        <v>506</v>
      </c>
      <c r="B100" s="8" t="s">
        <v>238</v>
      </c>
      <c r="C100" s="43">
        <v>800</v>
      </c>
      <c r="D100" s="64">
        <v>5000</v>
      </c>
      <c r="E100" s="64"/>
    </row>
    <row r="101" spans="1:5" ht="89.25">
      <c r="A101" s="101" t="s">
        <v>269</v>
      </c>
      <c r="B101" s="8" t="s">
        <v>239</v>
      </c>
      <c r="C101" s="43"/>
      <c r="D101" s="64"/>
      <c r="E101" s="64"/>
    </row>
    <row r="102" spans="1:5" ht="114.75">
      <c r="A102" s="101" t="s">
        <v>507</v>
      </c>
      <c r="B102" s="8" t="s">
        <v>239</v>
      </c>
      <c r="C102" s="43"/>
      <c r="D102" s="64"/>
      <c r="E102" s="64"/>
    </row>
    <row r="103" spans="1:5" ht="102">
      <c r="A103" s="101" t="s">
        <v>242</v>
      </c>
      <c r="B103" s="8" t="s">
        <v>240</v>
      </c>
      <c r="C103" s="43"/>
      <c r="D103" s="64">
        <v>37000</v>
      </c>
      <c r="E103" s="64"/>
    </row>
    <row r="104" spans="1:5" ht="38.25">
      <c r="A104" s="101" t="s">
        <v>146</v>
      </c>
      <c r="B104" s="8" t="s">
        <v>147</v>
      </c>
      <c r="C104" s="43"/>
      <c r="D104" s="64">
        <f>SUM(D105)</f>
        <v>234700</v>
      </c>
      <c r="E104" s="64"/>
    </row>
    <row r="105" spans="1:5" ht="12.75">
      <c r="A105" s="11" t="s">
        <v>142</v>
      </c>
      <c r="B105" s="8" t="s">
        <v>148</v>
      </c>
      <c r="C105" s="43"/>
      <c r="D105" s="64">
        <f>SUM(D106)</f>
        <v>234700</v>
      </c>
      <c r="E105" s="64"/>
    </row>
    <row r="106" spans="1:5" ht="76.5">
      <c r="A106" s="38" t="s">
        <v>150</v>
      </c>
      <c r="B106" s="8" t="s">
        <v>149</v>
      </c>
      <c r="C106" s="43"/>
      <c r="D106" s="64">
        <f>SUM(D107:D108)</f>
        <v>234700</v>
      </c>
      <c r="E106" s="64"/>
    </row>
    <row r="107" spans="1:5" ht="127.5">
      <c r="A107" s="5" t="s">
        <v>508</v>
      </c>
      <c r="B107" s="8" t="s">
        <v>149</v>
      </c>
      <c r="C107" s="43">
        <v>100</v>
      </c>
      <c r="D107" s="64">
        <v>228797.9</v>
      </c>
      <c r="E107" s="64"/>
    </row>
    <row r="108" spans="1:5" ht="89.25">
      <c r="A108" s="56" t="s">
        <v>509</v>
      </c>
      <c r="B108" s="8" t="s">
        <v>149</v>
      </c>
      <c r="C108" s="43">
        <v>200</v>
      </c>
      <c r="D108" s="64">
        <v>5902.1</v>
      </c>
      <c r="E108" s="64"/>
    </row>
    <row r="109" spans="1:5" ht="12.75">
      <c r="A109" s="46" t="s">
        <v>36</v>
      </c>
      <c r="B109" s="44"/>
      <c r="C109" s="45"/>
      <c r="D109" s="65">
        <f>SUM(D91+D71+D67+D49+D20+D15+D87+D45)</f>
        <v>9642594.1</v>
      </c>
      <c r="E109" s="65">
        <f>SUM(E16+E21+E25+E31+E35+E45+E50+E63+E67+E72+E88+E91+E39)</f>
        <v>0</v>
      </c>
    </row>
    <row r="110" spans="1:5" ht="12.75">
      <c r="A110" s="66" t="s">
        <v>3</v>
      </c>
      <c r="B110" s="12"/>
      <c r="C110" s="12"/>
      <c r="D110" s="47" t="s">
        <v>68</v>
      </c>
      <c r="E110" s="47" t="s">
        <v>68</v>
      </c>
    </row>
  </sheetData>
  <sheetProtection/>
  <mergeCells count="5">
    <mergeCell ref="A10:D10"/>
    <mergeCell ref="A3:E7"/>
    <mergeCell ref="D2:E2"/>
    <mergeCell ref="B8:E8"/>
    <mergeCell ref="B9:E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82">
      <selection activeCell="G69" sqref="G69"/>
    </sheetView>
  </sheetViews>
  <sheetFormatPr defaultColWidth="9.00390625" defaultRowHeight="12.75"/>
  <cols>
    <col min="1" max="1" width="46.625" style="0" customWidth="1"/>
    <col min="2" max="2" width="13.75390625" style="0" customWidth="1"/>
    <col min="4" max="4" width="16.625" style="0" customWidth="1"/>
    <col min="5" max="5" width="17.75390625" style="0" customWidth="1"/>
  </cols>
  <sheetData>
    <row r="1" spans="1:5" ht="12.75">
      <c r="A1" s="282" t="s">
        <v>39</v>
      </c>
      <c r="B1" s="282"/>
      <c r="C1" s="282"/>
      <c r="D1" s="282"/>
      <c r="E1" s="282"/>
    </row>
    <row r="2" spans="1:5" ht="12.75">
      <c r="A2" s="282" t="s">
        <v>356</v>
      </c>
      <c r="B2" s="282"/>
      <c r="C2" s="282"/>
      <c r="D2" s="282"/>
      <c r="E2" s="282"/>
    </row>
    <row r="3" spans="1:5" ht="12.75">
      <c r="A3" s="282" t="s">
        <v>77</v>
      </c>
      <c r="B3" s="282"/>
      <c r="C3" s="282"/>
      <c r="D3" s="282"/>
      <c r="E3" s="282"/>
    </row>
    <row r="4" spans="1:5" ht="12.75">
      <c r="A4" s="282" t="s">
        <v>572</v>
      </c>
      <c r="B4" s="282"/>
      <c r="C4" s="282"/>
      <c r="D4" s="282"/>
      <c r="E4" s="282"/>
    </row>
    <row r="5" spans="1:5" ht="12.75">
      <c r="A5" s="282" t="s">
        <v>573</v>
      </c>
      <c r="B5" s="282"/>
      <c r="C5" s="282"/>
      <c r="D5" s="282"/>
      <c r="E5" s="282"/>
    </row>
    <row r="8" spans="1:5" ht="52.5" customHeight="1">
      <c r="A8" s="289" t="s">
        <v>371</v>
      </c>
      <c r="B8" s="289"/>
      <c r="C8" s="289"/>
      <c r="D8" s="289"/>
      <c r="E8" s="289"/>
    </row>
    <row r="12" spans="1:5" ht="38.25">
      <c r="A12" s="36" t="s">
        <v>1</v>
      </c>
      <c r="B12" s="8" t="s">
        <v>34</v>
      </c>
      <c r="C12" s="8" t="s">
        <v>35</v>
      </c>
      <c r="D12" s="8" t="s">
        <v>307</v>
      </c>
      <c r="E12" s="8" t="s">
        <v>575</v>
      </c>
    </row>
    <row r="13" spans="1:5" ht="39" customHeight="1">
      <c r="A13" s="41" t="s">
        <v>86</v>
      </c>
      <c r="B13" s="47" t="s">
        <v>53</v>
      </c>
      <c r="C13" s="48"/>
      <c r="D13" s="58">
        <f>D14</f>
        <v>114000</v>
      </c>
      <c r="E13" s="58">
        <f>E14</f>
        <v>114000</v>
      </c>
    </row>
    <row r="14" spans="1:5" ht="38.25" customHeight="1">
      <c r="A14" s="79" t="s">
        <v>91</v>
      </c>
      <c r="B14" s="80" t="s">
        <v>54</v>
      </c>
      <c r="C14" s="81"/>
      <c r="D14" s="82">
        <f>SUM(D15)</f>
        <v>114000</v>
      </c>
      <c r="E14" s="82">
        <f>SUM(E15)</f>
        <v>114000</v>
      </c>
    </row>
    <row r="15" spans="1:5" ht="39.75" customHeight="1">
      <c r="A15" s="74" t="s">
        <v>87</v>
      </c>
      <c r="B15" s="48" t="s">
        <v>55</v>
      </c>
      <c r="C15" s="42"/>
      <c r="D15" s="63">
        <f>D16</f>
        <v>114000</v>
      </c>
      <c r="E15" s="63">
        <f>E16</f>
        <v>114000</v>
      </c>
    </row>
    <row r="16" spans="1:5" ht="29.25" customHeight="1">
      <c r="A16" s="37" t="s">
        <v>92</v>
      </c>
      <c r="B16" s="50" t="s">
        <v>88</v>
      </c>
      <c r="C16" s="42"/>
      <c r="D16" s="63">
        <f>D17</f>
        <v>114000</v>
      </c>
      <c r="E16" s="63">
        <f>E17</f>
        <v>114000</v>
      </c>
    </row>
    <row r="17" spans="1:5" ht="44.25" customHeight="1">
      <c r="A17" s="6" t="s">
        <v>510</v>
      </c>
      <c r="B17" s="40"/>
      <c r="C17" s="42">
        <v>200</v>
      </c>
      <c r="D17" s="63">
        <v>114000</v>
      </c>
      <c r="E17" s="63">
        <v>114000</v>
      </c>
    </row>
    <row r="18" spans="1:5" ht="46.5" customHeight="1">
      <c r="A18" s="75" t="s">
        <v>89</v>
      </c>
      <c r="B18" s="48" t="s">
        <v>57</v>
      </c>
      <c r="C18" s="48"/>
      <c r="D18" s="77">
        <f>SUM(D19+D23+D27+D31)</f>
        <v>1081088.6</v>
      </c>
      <c r="E18" s="77">
        <f>SUM(E19+E23+E27+E31)</f>
        <v>1082261.1099999999</v>
      </c>
    </row>
    <row r="19" spans="1:5" ht="55.5" customHeight="1">
      <c r="A19" s="96" t="s">
        <v>90</v>
      </c>
      <c r="B19" s="97" t="s">
        <v>56</v>
      </c>
      <c r="C19" s="98"/>
      <c r="D19" s="99">
        <f>D20</f>
        <v>900000</v>
      </c>
      <c r="E19" s="99">
        <f>E20</f>
        <v>900000</v>
      </c>
    </row>
    <row r="20" spans="1:5" ht="27.75" customHeight="1">
      <c r="A20" s="92" t="s">
        <v>93</v>
      </c>
      <c r="B20" s="91" t="s">
        <v>94</v>
      </c>
      <c r="C20" s="91"/>
      <c r="D20" s="93">
        <f>SUM(D21)</f>
        <v>900000</v>
      </c>
      <c r="E20" s="93">
        <f>SUM(E21)</f>
        <v>900000</v>
      </c>
    </row>
    <row r="21" spans="1:5" ht="31.5" customHeight="1">
      <c r="A21" s="92" t="s">
        <v>95</v>
      </c>
      <c r="B21" s="91" t="s">
        <v>96</v>
      </c>
      <c r="C21" s="42"/>
      <c r="D21" s="63">
        <f>SUM(D22)</f>
        <v>900000</v>
      </c>
      <c r="E21" s="63">
        <f>SUM(E22)</f>
        <v>900000</v>
      </c>
    </row>
    <row r="22" spans="1:5" ht="57" customHeight="1">
      <c r="A22" s="6" t="s">
        <v>511</v>
      </c>
      <c r="B22" s="91"/>
      <c r="C22" s="42">
        <v>200</v>
      </c>
      <c r="D22" s="63">
        <v>900000</v>
      </c>
      <c r="E22" s="63">
        <v>900000</v>
      </c>
    </row>
    <row r="23" spans="1:5" ht="83.25" customHeight="1">
      <c r="A23" s="95" t="s">
        <v>196</v>
      </c>
      <c r="B23" s="80" t="s">
        <v>97</v>
      </c>
      <c r="C23" s="81"/>
      <c r="D23" s="82">
        <f>SUM(D24)</f>
        <v>181088.6</v>
      </c>
      <c r="E23" s="82">
        <f>SUM(E24)</f>
        <v>182261.11</v>
      </c>
    </row>
    <row r="24" spans="1:5" ht="48" customHeight="1">
      <c r="A24" s="74" t="s">
        <v>194</v>
      </c>
      <c r="B24" s="48" t="s">
        <v>98</v>
      </c>
      <c r="C24" s="48"/>
      <c r="D24" s="77">
        <f>D25</f>
        <v>181088.6</v>
      </c>
      <c r="E24" s="77">
        <f>E25</f>
        <v>182261.11</v>
      </c>
    </row>
    <row r="25" spans="1:5" ht="24.75" customHeight="1">
      <c r="A25" s="37" t="s">
        <v>99</v>
      </c>
      <c r="B25" s="36" t="s">
        <v>100</v>
      </c>
      <c r="C25" s="42"/>
      <c r="D25" s="63">
        <f>SUM(D26)</f>
        <v>181088.6</v>
      </c>
      <c r="E25" s="63">
        <f>E26</f>
        <v>182261.11</v>
      </c>
    </row>
    <row r="26" spans="1:5" ht="44.25" customHeight="1">
      <c r="A26" s="34" t="s">
        <v>512</v>
      </c>
      <c r="B26" s="40"/>
      <c r="C26" s="42">
        <v>200</v>
      </c>
      <c r="D26" s="63">
        <v>181088.6</v>
      </c>
      <c r="E26" s="63">
        <v>182261.11</v>
      </c>
    </row>
    <row r="27" spans="1:5" s="153" customFormat="1" ht="67.5" customHeight="1">
      <c r="A27" s="278" t="s">
        <v>204</v>
      </c>
      <c r="B27" s="100" t="s">
        <v>205</v>
      </c>
      <c r="C27" s="98"/>
      <c r="D27" s="279">
        <f>SUM(D28)</f>
        <v>0</v>
      </c>
      <c r="E27" s="279">
        <f>SUM(E28)</f>
        <v>0</v>
      </c>
    </row>
    <row r="28" spans="1:5" s="78" customFormat="1" ht="42.75" customHeight="1">
      <c r="A28" s="74" t="s">
        <v>207</v>
      </c>
      <c r="B28" s="48" t="s">
        <v>206</v>
      </c>
      <c r="C28" s="48"/>
      <c r="D28" s="77">
        <f>D29</f>
        <v>0</v>
      </c>
      <c r="E28" s="77">
        <f>E29</f>
        <v>0</v>
      </c>
    </row>
    <row r="29" spans="1:5" ht="30.75" customHeight="1">
      <c r="A29" s="37" t="s">
        <v>208</v>
      </c>
      <c r="B29" s="36" t="s">
        <v>209</v>
      </c>
      <c r="C29" s="42"/>
      <c r="D29" s="63">
        <f>D30</f>
        <v>0</v>
      </c>
      <c r="E29" s="63">
        <f>E30</f>
        <v>0</v>
      </c>
    </row>
    <row r="30" spans="1:5" ht="27" customHeight="1">
      <c r="A30" s="34" t="s">
        <v>513</v>
      </c>
      <c r="B30" s="36" t="s">
        <v>209</v>
      </c>
      <c r="C30" s="42">
        <v>200</v>
      </c>
      <c r="D30" s="63"/>
      <c r="E30" s="63"/>
    </row>
    <row r="31" spans="1:5" s="153" customFormat="1" ht="67.5" customHeight="1">
      <c r="A31" s="278" t="s">
        <v>210</v>
      </c>
      <c r="B31" s="100" t="s">
        <v>213</v>
      </c>
      <c r="C31" s="98"/>
      <c r="D31" s="279">
        <f>SUM(D32)</f>
        <v>0</v>
      </c>
      <c r="E31" s="279">
        <f>SUM(E32)</f>
        <v>0</v>
      </c>
    </row>
    <row r="32" spans="1:5" s="78" customFormat="1" ht="42.75" customHeight="1">
      <c r="A32" s="74" t="s">
        <v>211</v>
      </c>
      <c r="B32" s="48" t="s">
        <v>214</v>
      </c>
      <c r="C32" s="48"/>
      <c r="D32" s="77">
        <f>D33</f>
        <v>0</v>
      </c>
      <c r="E32" s="77">
        <f>E33</f>
        <v>0</v>
      </c>
    </row>
    <row r="33" spans="1:5" ht="30.75" customHeight="1">
      <c r="A33" s="37" t="s">
        <v>212</v>
      </c>
      <c r="B33" s="36" t="s">
        <v>215</v>
      </c>
      <c r="C33" s="42"/>
      <c r="D33" s="63">
        <f>D34</f>
        <v>0</v>
      </c>
      <c r="E33" s="63">
        <f>E34</f>
        <v>0</v>
      </c>
    </row>
    <row r="34" spans="1:5" ht="39.75" customHeight="1">
      <c r="A34" s="56" t="s">
        <v>514</v>
      </c>
      <c r="B34" s="36" t="s">
        <v>215</v>
      </c>
      <c r="C34" s="42">
        <v>200</v>
      </c>
      <c r="D34" s="63"/>
      <c r="E34" s="63"/>
    </row>
    <row r="35" spans="1:5" ht="48.75" customHeight="1">
      <c r="A35" s="147" t="s">
        <v>101</v>
      </c>
      <c r="B35" s="121" t="s">
        <v>58</v>
      </c>
      <c r="C35" s="98"/>
      <c r="D35" s="123">
        <f>D36</f>
        <v>10000</v>
      </c>
      <c r="E35" s="123">
        <f>E36</f>
        <v>10000</v>
      </c>
    </row>
    <row r="36" spans="1:5" ht="38.25" customHeight="1">
      <c r="A36" s="84" t="s">
        <v>104</v>
      </c>
      <c r="B36" s="80" t="s">
        <v>102</v>
      </c>
      <c r="C36" s="81"/>
      <c r="D36" s="82">
        <f aca="true" t="shared" si="0" ref="D36:E38">D37</f>
        <v>10000</v>
      </c>
      <c r="E36" s="82">
        <f t="shared" si="0"/>
        <v>10000</v>
      </c>
    </row>
    <row r="37" spans="1:5" ht="39" customHeight="1">
      <c r="A37" s="76" t="s">
        <v>105</v>
      </c>
      <c r="B37" s="48" t="s">
        <v>103</v>
      </c>
      <c r="C37" s="48"/>
      <c r="D37" s="77">
        <f t="shared" si="0"/>
        <v>10000</v>
      </c>
      <c r="E37" s="77">
        <f t="shared" si="0"/>
        <v>10000</v>
      </c>
    </row>
    <row r="38" spans="1:5" ht="31.5" customHeight="1">
      <c r="A38" s="55" t="s">
        <v>106</v>
      </c>
      <c r="B38" s="36" t="s">
        <v>107</v>
      </c>
      <c r="C38" s="42"/>
      <c r="D38" s="63">
        <f t="shared" si="0"/>
        <v>10000</v>
      </c>
      <c r="E38" s="63">
        <f t="shared" si="0"/>
        <v>10000</v>
      </c>
    </row>
    <row r="39" spans="1:5" ht="27.75" customHeight="1">
      <c r="A39" s="34" t="s">
        <v>483</v>
      </c>
      <c r="B39" s="40"/>
      <c r="C39" s="42">
        <v>200</v>
      </c>
      <c r="D39" s="63">
        <v>10000</v>
      </c>
      <c r="E39" s="63">
        <v>10000</v>
      </c>
    </row>
    <row r="40" spans="1:5" ht="57.75" customHeight="1">
      <c r="A40" s="118" t="s">
        <v>108</v>
      </c>
      <c r="B40" s="121" t="s">
        <v>59</v>
      </c>
      <c r="C40" s="122"/>
      <c r="D40" s="123">
        <f>SUM(D41+D50)</f>
        <v>3016797.85</v>
      </c>
      <c r="E40" s="123">
        <f>SUM(E41+E50)</f>
        <v>3016797.85</v>
      </c>
    </row>
    <row r="41" spans="1:5" ht="51" customHeight="1">
      <c r="A41" s="131" t="s">
        <v>109</v>
      </c>
      <c r="B41" s="134" t="s">
        <v>60</v>
      </c>
      <c r="C41" s="112"/>
      <c r="D41" s="146">
        <f>SUM(D42)</f>
        <v>3016797.85</v>
      </c>
      <c r="E41" s="146">
        <f>SUM(E42)</f>
        <v>3016797.85</v>
      </c>
    </row>
    <row r="42" spans="1:5" ht="65.25" customHeight="1">
      <c r="A42" s="74" t="s">
        <v>110</v>
      </c>
      <c r="B42" s="48" t="s">
        <v>61</v>
      </c>
      <c r="C42" s="48"/>
      <c r="D42" s="77">
        <f>SUM(D44+D47+D49)</f>
        <v>3016797.85</v>
      </c>
      <c r="E42" s="77">
        <f>SUM(E44+E47+E49)</f>
        <v>3016797.85</v>
      </c>
    </row>
    <row r="43" spans="1:5" ht="66" customHeight="1">
      <c r="A43" s="37" t="s">
        <v>111</v>
      </c>
      <c r="B43" s="36" t="s">
        <v>112</v>
      </c>
      <c r="C43" s="42"/>
      <c r="D43" s="63">
        <f>SUM(D44)</f>
        <v>2783962.85</v>
      </c>
      <c r="E43" s="63">
        <f>SUM(E44)</f>
        <v>2783962.85</v>
      </c>
    </row>
    <row r="44" spans="1:5" ht="99" customHeight="1">
      <c r="A44" s="37" t="s">
        <v>515</v>
      </c>
      <c r="B44" s="36" t="s">
        <v>112</v>
      </c>
      <c r="C44" s="42">
        <v>100</v>
      </c>
      <c r="D44" s="63">
        <v>2783962.85</v>
      </c>
      <c r="E44" s="63">
        <v>2783962.85</v>
      </c>
    </row>
    <row r="45" spans="1:5" ht="75.75" customHeight="1">
      <c r="A45" s="37" t="s">
        <v>115</v>
      </c>
      <c r="B45" s="36" t="s">
        <v>116</v>
      </c>
      <c r="C45" s="42"/>
      <c r="D45" s="63"/>
      <c r="E45" s="63"/>
    </row>
    <row r="46" spans="1:5" ht="129" customHeight="1">
      <c r="A46" s="37" t="s">
        <v>516</v>
      </c>
      <c r="B46" s="36" t="s">
        <v>116</v>
      </c>
      <c r="C46" s="42">
        <v>100</v>
      </c>
      <c r="D46" s="63"/>
      <c r="E46" s="63"/>
    </row>
    <row r="47" spans="1:5" ht="49.5" customHeight="1">
      <c r="A47" s="37" t="s">
        <v>113</v>
      </c>
      <c r="B47" s="36" t="s">
        <v>61</v>
      </c>
      <c r="C47" s="42"/>
      <c r="D47" s="63">
        <f>SUM(D48)</f>
        <v>227835</v>
      </c>
      <c r="E47" s="63">
        <f>SUM(E48)</f>
        <v>227835</v>
      </c>
    </row>
    <row r="48" spans="1:5" ht="78" customHeight="1">
      <c r="A48" s="34" t="s">
        <v>517</v>
      </c>
      <c r="B48" s="36" t="s">
        <v>114</v>
      </c>
      <c r="C48" s="42">
        <v>200</v>
      </c>
      <c r="D48" s="63">
        <v>227835</v>
      </c>
      <c r="E48" s="63">
        <v>227835</v>
      </c>
    </row>
    <row r="49" spans="1:5" ht="47.25" customHeight="1">
      <c r="A49" s="56" t="s">
        <v>518</v>
      </c>
      <c r="B49" s="40"/>
      <c r="C49" s="42">
        <v>800</v>
      </c>
      <c r="D49" s="63">
        <v>5000</v>
      </c>
      <c r="E49" s="63">
        <v>5000</v>
      </c>
    </row>
    <row r="50" spans="1:5" ht="63.75" customHeight="1">
      <c r="A50" s="270" t="s">
        <v>120</v>
      </c>
      <c r="B50" s="112" t="s">
        <v>117</v>
      </c>
      <c r="C50" s="112"/>
      <c r="D50" s="151">
        <f>SUM(D51)</f>
        <v>0</v>
      </c>
      <c r="E50" s="151">
        <f>SUM(E51)</f>
        <v>0</v>
      </c>
    </row>
    <row r="51" spans="1:5" ht="54.75" customHeight="1">
      <c r="A51" s="74" t="s">
        <v>119</v>
      </c>
      <c r="B51" s="48" t="s">
        <v>118</v>
      </c>
      <c r="C51" s="48"/>
      <c r="D51" s="77">
        <f>SUM(D52)</f>
        <v>0</v>
      </c>
      <c r="E51" s="77">
        <f>SUM(E52)</f>
        <v>0</v>
      </c>
    </row>
    <row r="52" spans="1:5" ht="54" customHeight="1">
      <c r="A52" s="37" t="s">
        <v>121</v>
      </c>
      <c r="B52" s="36" t="s">
        <v>122</v>
      </c>
      <c r="C52" s="42"/>
      <c r="D52" s="63">
        <f>D53</f>
        <v>0</v>
      </c>
      <c r="E52" s="63">
        <f>E53</f>
        <v>0</v>
      </c>
    </row>
    <row r="53" spans="1:5" ht="49.5" customHeight="1">
      <c r="A53" s="34" t="s">
        <v>519</v>
      </c>
      <c r="B53" s="36" t="s">
        <v>122</v>
      </c>
      <c r="C53" s="42">
        <v>200</v>
      </c>
      <c r="D53" s="63"/>
      <c r="E53" s="63"/>
    </row>
    <row r="54" spans="1:5" ht="27" customHeight="1">
      <c r="A54" s="145" t="s">
        <v>123</v>
      </c>
      <c r="B54" s="122" t="s">
        <v>62</v>
      </c>
      <c r="C54" s="122"/>
      <c r="D54" s="129">
        <f>SUM(D55)</f>
        <v>150016</v>
      </c>
      <c r="E54" s="129">
        <f>SUM(E55)</f>
        <v>150016</v>
      </c>
    </row>
    <row r="55" spans="1:5" ht="28.5" customHeight="1">
      <c r="A55" s="74" t="s">
        <v>124</v>
      </c>
      <c r="B55" s="36" t="s">
        <v>125</v>
      </c>
      <c r="C55" s="42"/>
      <c r="D55" s="63">
        <f>SUM(D56)</f>
        <v>150016</v>
      </c>
      <c r="E55" s="63">
        <f>SUM(E56)</f>
        <v>150016</v>
      </c>
    </row>
    <row r="56" spans="1:5" ht="26.25" customHeight="1">
      <c r="A56" s="37" t="s">
        <v>126</v>
      </c>
      <c r="B56" s="50" t="s">
        <v>127</v>
      </c>
      <c r="C56" s="42"/>
      <c r="D56" s="63">
        <f>D57</f>
        <v>150016</v>
      </c>
      <c r="E56" s="63">
        <f>E57</f>
        <v>150016</v>
      </c>
    </row>
    <row r="57" spans="1:5" ht="56.25" customHeight="1">
      <c r="A57" s="34" t="s">
        <v>520</v>
      </c>
      <c r="B57" s="50" t="s">
        <v>127</v>
      </c>
      <c r="C57" s="42">
        <v>200</v>
      </c>
      <c r="D57" s="63">
        <v>150016</v>
      </c>
      <c r="E57" s="63">
        <v>150016</v>
      </c>
    </row>
    <row r="58" spans="1:5" ht="45" customHeight="1">
      <c r="A58" s="41" t="s">
        <v>129</v>
      </c>
      <c r="B58" s="47" t="s">
        <v>63</v>
      </c>
      <c r="C58" s="48"/>
      <c r="D58" s="58">
        <f>D59</f>
        <v>3388933.75</v>
      </c>
      <c r="E58" s="58">
        <f>E59</f>
        <v>3387734.2399999998</v>
      </c>
    </row>
    <row r="59" spans="1:5" s="78" customFormat="1" ht="57" customHeight="1">
      <c r="A59" s="79" t="s">
        <v>130</v>
      </c>
      <c r="B59" s="80" t="s">
        <v>64</v>
      </c>
      <c r="C59" s="81"/>
      <c r="D59" s="82">
        <f>SUM(D60+D70)</f>
        <v>3388933.75</v>
      </c>
      <c r="E59" s="82">
        <f>SUM(E60+E70)</f>
        <v>3387734.2399999998</v>
      </c>
    </row>
    <row r="60" spans="1:5" ht="43.5" customHeight="1">
      <c r="A60" s="74" t="s">
        <v>499</v>
      </c>
      <c r="B60" s="48" t="s">
        <v>65</v>
      </c>
      <c r="C60" s="48"/>
      <c r="D60" s="77">
        <f>SUM(D65+D61+D68)</f>
        <v>3388933.75</v>
      </c>
      <c r="E60" s="77">
        <f>SUM(E65+E61+E68)</f>
        <v>3387734.2399999998</v>
      </c>
    </row>
    <row r="61" spans="1:5" ht="72" customHeight="1">
      <c r="A61" s="37" t="s">
        <v>521</v>
      </c>
      <c r="B61" s="36" t="s">
        <v>128</v>
      </c>
      <c r="C61" s="42"/>
      <c r="D61" s="63">
        <f>SUM(D62+D63+D64)</f>
        <v>2633491.75</v>
      </c>
      <c r="E61" s="63">
        <f>SUM(E62+E63+E64+H60)</f>
        <v>2632292.2399999998</v>
      </c>
    </row>
    <row r="62" spans="1:5" ht="49.5" customHeight="1">
      <c r="A62" s="5" t="s">
        <v>522</v>
      </c>
      <c r="B62" s="36" t="s">
        <v>128</v>
      </c>
      <c r="C62" s="42">
        <v>100</v>
      </c>
      <c r="D62" s="63">
        <v>2322313.4</v>
      </c>
      <c r="E62" s="63">
        <v>2322313.4</v>
      </c>
    </row>
    <row r="63" spans="1:5" ht="51" customHeight="1">
      <c r="A63" s="34" t="s">
        <v>523</v>
      </c>
      <c r="B63" s="36" t="s">
        <v>128</v>
      </c>
      <c r="C63" s="42">
        <v>200</v>
      </c>
      <c r="D63" s="63">
        <v>303178.35</v>
      </c>
      <c r="E63" s="63">
        <v>301978.84</v>
      </c>
    </row>
    <row r="64" spans="1:5" s="78" customFormat="1" ht="46.5" customHeight="1">
      <c r="A64" s="34" t="s">
        <v>524</v>
      </c>
      <c r="B64" s="36" t="s">
        <v>128</v>
      </c>
      <c r="C64" s="42">
        <v>800</v>
      </c>
      <c r="D64" s="63">
        <v>8000</v>
      </c>
      <c r="E64" s="63">
        <v>8000</v>
      </c>
    </row>
    <row r="65" spans="1:5" ht="63.75" customHeight="1">
      <c r="A65" s="37" t="s">
        <v>132</v>
      </c>
      <c r="B65" s="36" t="s">
        <v>131</v>
      </c>
      <c r="C65" s="42"/>
      <c r="D65" s="63">
        <f>SUM(D66)</f>
        <v>745442</v>
      </c>
      <c r="E65" s="63">
        <f>SUM(E66)</f>
        <v>745442</v>
      </c>
    </row>
    <row r="66" spans="1:5" ht="69.75" customHeight="1">
      <c r="A66" s="5" t="s">
        <v>525</v>
      </c>
      <c r="B66" s="36" t="s">
        <v>131</v>
      </c>
      <c r="C66" s="42">
        <v>100</v>
      </c>
      <c r="D66" s="63">
        <v>745442</v>
      </c>
      <c r="E66" s="63">
        <v>745442</v>
      </c>
    </row>
    <row r="67" spans="1:5" ht="59.25" customHeight="1">
      <c r="A67" s="101" t="s">
        <v>133</v>
      </c>
      <c r="B67" s="91" t="s">
        <v>134</v>
      </c>
      <c r="C67" s="91"/>
      <c r="D67" s="93">
        <f>SUM(D68)</f>
        <v>10000</v>
      </c>
      <c r="E67" s="93">
        <f>SUM(E68)</f>
        <v>10000</v>
      </c>
    </row>
    <row r="68" spans="1:5" s="78" customFormat="1" ht="45" customHeight="1">
      <c r="A68" s="101" t="s">
        <v>526</v>
      </c>
      <c r="B68" s="91" t="s">
        <v>134</v>
      </c>
      <c r="C68" s="91">
        <v>800</v>
      </c>
      <c r="D68" s="93">
        <v>10000</v>
      </c>
      <c r="E68" s="93">
        <v>10000</v>
      </c>
    </row>
    <row r="69" spans="1:5" ht="42.75" customHeight="1">
      <c r="A69" s="37" t="s">
        <v>135</v>
      </c>
      <c r="B69" s="50" t="s">
        <v>66</v>
      </c>
      <c r="C69" s="42"/>
      <c r="D69" s="63">
        <f>D70</f>
        <v>0</v>
      </c>
      <c r="E69" s="63">
        <f>E70</f>
        <v>0</v>
      </c>
    </row>
    <row r="70" spans="1:5" s="78" customFormat="1" ht="25.5">
      <c r="A70" s="62" t="s">
        <v>136</v>
      </c>
      <c r="B70" s="50" t="s">
        <v>67</v>
      </c>
      <c r="C70" s="42"/>
      <c r="D70" s="63"/>
      <c r="E70" s="63"/>
    </row>
    <row r="71" spans="1:5" s="153" customFormat="1" ht="36.75" customHeight="1">
      <c r="A71" s="270" t="s">
        <v>138</v>
      </c>
      <c r="B71" s="134" t="s">
        <v>137</v>
      </c>
      <c r="C71" s="112"/>
      <c r="D71" s="277"/>
      <c r="E71" s="277"/>
    </row>
    <row r="72" spans="1:5" ht="30.75" customHeight="1">
      <c r="A72" s="34" t="s">
        <v>500</v>
      </c>
      <c r="B72" s="40"/>
      <c r="C72" s="42">
        <v>200</v>
      </c>
      <c r="D72" s="63"/>
      <c r="E72" s="63"/>
    </row>
    <row r="73" spans="1:5" ht="27" customHeight="1">
      <c r="A73" s="41" t="s">
        <v>217</v>
      </c>
      <c r="B73" s="47" t="s">
        <v>216</v>
      </c>
      <c r="C73" s="48"/>
      <c r="D73" s="58">
        <f>D74</f>
        <v>0</v>
      </c>
      <c r="E73" s="58">
        <f>E74</f>
        <v>0</v>
      </c>
    </row>
    <row r="74" spans="1:5" ht="41.25" customHeight="1">
      <c r="A74" s="95" t="s">
        <v>218</v>
      </c>
      <c r="B74" s="80" t="s">
        <v>219</v>
      </c>
      <c r="C74" s="81"/>
      <c r="D74" s="82">
        <f>SUM(D75)</f>
        <v>0</v>
      </c>
      <c r="E74" s="82">
        <f>SUM(E75)</f>
        <v>0</v>
      </c>
    </row>
    <row r="75" spans="1:5" ht="25.5" customHeight="1">
      <c r="A75" s="37" t="s">
        <v>221</v>
      </c>
      <c r="B75" s="36" t="s">
        <v>220</v>
      </c>
      <c r="C75" s="42"/>
      <c r="D75" s="63">
        <f>D76</f>
        <v>0</v>
      </c>
      <c r="E75" s="63">
        <f>E76</f>
        <v>0</v>
      </c>
    </row>
    <row r="76" spans="1:5" s="78" customFormat="1" ht="42.75" customHeight="1">
      <c r="A76" s="56" t="s">
        <v>501</v>
      </c>
      <c r="B76" s="36" t="s">
        <v>220</v>
      </c>
      <c r="C76" s="42">
        <v>200</v>
      </c>
      <c r="D76" s="63"/>
      <c r="E76" s="63"/>
    </row>
    <row r="77" spans="1:5" ht="79.5" customHeight="1">
      <c r="A77" s="148" t="s">
        <v>139</v>
      </c>
      <c r="B77" s="119" t="s">
        <v>140</v>
      </c>
      <c r="C77" s="149"/>
      <c r="D77" s="150">
        <f>SUM(D78+D82+D87)</f>
        <v>481290.8</v>
      </c>
      <c r="E77" s="150">
        <f>SUM(E78+E82+E87)</f>
        <v>237790.8</v>
      </c>
    </row>
    <row r="78" spans="1:5" ht="15" customHeight="1">
      <c r="A78" s="11" t="s">
        <v>142</v>
      </c>
      <c r="B78" s="8" t="s">
        <v>141</v>
      </c>
      <c r="C78" s="43"/>
      <c r="D78" s="64">
        <f>SUM(D80)</f>
        <v>237790.8</v>
      </c>
      <c r="E78" s="64">
        <f>SUM(E80)</f>
        <v>237790.8</v>
      </c>
    </row>
    <row r="79" spans="1:5" ht="77.25" customHeight="1">
      <c r="A79" s="269" t="s">
        <v>144</v>
      </c>
      <c r="B79" s="8" t="s">
        <v>143</v>
      </c>
      <c r="C79" s="43"/>
      <c r="D79" s="64">
        <f>SUM(D80)</f>
        <v>237790.8</v>
      </c>
      <c r="E79" s="64">
        <f>SUM(E80)</f>
        <v>237790.8</v>
      </c>
    </row>
    <row r="80" spans="1:5" ht="108" customHeight="1">
      <c r="A80" s="269" t="s">
        <v>527</v>
      </c>
      <c r="B80" s="8" t="s">
        <v>143</v>
      </c>
      <c r="C80" s="43">
        <v>300</v>
      </c>
      <c r="D80" s="64">
        <v>237790.8</v>
      </c>
      <c r="E80" s="64">
        <v>237790.8</v>
      </c>
    </row>
    <row r="81" spans="1:5" s="78" customFormat="1" ht="94.5" customHeight="1">
      <c r="A81" s="101" t="s">
        <v>528</v>
      </c>
      <c r="B81" s="8" t="s">
        <v>145</v>
      </c>
      <c r="C81" s="43"/>
      <c r="D81" s="64"/>
      <c r="E81" s="64"/>
    </row>
    <row r="82" spans="1:5" ht="31.5" customHeight="1">
      <c r="A82" s="148" t="s">
        <v>139</v>
      </c>
      <c r="B82" s="8" t="s">
        <v>147</v>
      </c>
      <c r="C82" s="43"/>
      <c r="D82" s="64">
        <f>SUM(D83)</f>
        <v>243500</v>
      </c>
      <c r="E82" s="64">
        <f>SUM(E83)</f>
        <v>0</v>
      </c>
    </row>
    <row r="83" spans="1:5" ht="27" customHeight="1">
      <c r="A83" s="11" t="s">
        <v>142</v>
      </c>
      <c r="B83" s="8" t="s">
        <v>148</v>
      </c>
      <c r="C83" s="43"/>
      <c r="D83" s="64">
        <f>SUM(D84)</f>
        <v>243500</v>
      </c>
      <c r="E83" s="64">
        <f>SUM(E84)</f>
        <v>0</v>
      </c>
    </row>
    <row r="84" spans="1:5" s="78" customFormat="1" ht="75.75" customHeight="1">
      <c r="A84" s="38" t="s">
        <v>150</v>
      </c>
      <c r="B84" s="8" t="s">
        <v>149</v>
      </c>
      <c r="C84" s="43"/>
      <c r="D84" s="64">
        <f>SUM(D85:D86)</f>
        <v>243500</v>
      </c>
      <c r="E84" s="64">
        <f>SUM(E85:E87)</f>
        <v>0</v>
      </c>
    </row>
    <row r="85" spans="1:5" ht="60.75" customHeight="1">
      <c r="A85" s="5" t="s">
        <v>508</v>
      </c>
      <c r="B85" s="8" t="s">
        <v>149</v>
      </c>
      <c r="C85" s="43">
        <v>100</v>
      </c>
      <c r="D85" s="64">
        <v>236129.9</v>
      </c>
      <c r="E85" s="64"/>
    </row>
    <row r="86" spans="1:5" ht="89.25">
      <c r="A86" s="34" t="s">
        <v>529</v>
      </c>
      <c r="B86" s="8" t="s">
        <v>149</v>
      </c>
      <c r="C86" s="43">
        <v>200</v>
      </c>
      <c r="D86" s="64">
        <v>7370.1</v>
      </c>
      <c r="E86" s="64"/>
    </row>
    <row r="87" spans="1:5" ht="41.25" customHeight="1">
      <c r="A87" s="34" t="s">
        <v>38</v>
      </c>
      <c r="B87" s="8" t="s">
        <v>249</v>
      </c>
      <c r="C87" s="43">
        <v>200</v>
      </c>
      <c r="D87" s="64"/>
      <c r="E87" s="64"/>
    </row>
    <row r="88" spans="1:5" ht="12.75">
      <c r="A88" s="46" t="s">
        <v>36</v>
      </c>
      <c r="B88" s="44"/>
      <c r="C88" s="45"/>
      <c r="D88" s="65">
        <f>SUM(D77+D54+D40+D35+D18+D13+D73+D58)</f>
        <v>8242127</v>
      </c>
      <c r="E88" s="65">
        <f>SUM(E77+E54+E40+E35+E18+E13+E73+E58)</f>
        <v>7998600</v>
      </c>
    </row>
    <row r="89" spans="1:5" ht="12.75">
      <c r="A89" s="66" t="s">
        <v>3</v>
      </c>
      <c r="B89" s="12"/>
      <c r="C89" s="12"/>
      <c r="D89" s="139"/>
      <c r="E89" s="139"/>
    </row>
  </sheetData>
  <sheetProtection/>
  <mergeCells count="6">
    <mergeCell ref="A5:E5"/>
    <mergeCell ref="A8:E8"/>
    <mergeCell ref="A1:E1"/>
    <mergeCell ref="A2:E2"/>
    <mergeCell ref="A3:E3"/>
    <mergeCell ref="A4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88">
      <selection activeCell="F58" sqref="F58"/>
    </sheetView>
  </sheetViews>
  <sheetFormatPr defaultColWidth="9.00390625" defaultRowHeight="12.75"/>
  <cols>
    <col min="1" max="1" width="47.125" style="0" customWidth="1"/>
    <col min="2" max="2" width="9.125" style="0" customWidth="1"/>
    <col min="3" max="3" width="9.375" style="0" customWidth="1"/>
    <col min="4" max="4" width="13.875" style="0" customWidth="1"/>
    <col min="5" max="5" width="9.125" style="0" customWidth="1"/>
    <col min="6" max="6" width="16.375" style="0" customWidth="1"/>
  </cols>
  <sheetData>
    <row r="1" spans="1:5" ht="12.75">
      <c r="A1" s="282" t="s">
        <v>40</v>
      </c>
      <c r="B1" s="282"/>
      <c r="C1" s="282"/>
      <c r="D1" s="282"/>
      <c r="E1" s="282"/>
    </row>
    <row r="2" spans="1:5" ht="12.75">
      <c r="A2" s="282" t="s">
        <v>76</v>
      </c>
      <c r="B2" s="282"/>
      <c r="C2" s="282"/>
      <c r="D2" s="282"/>
      <c r="E2" s="282"/>
    </row>
    <row r="3" spans="1:5" ht="12.75">
      <c r="A3" s="282" t="s">
        <v>77</v>
      </c>
      <c r="B3" s="282"/>
      <c r="C3" s="282"/>
      <c r="D3" s="282"/>
      <c r="E3" s="282"/>
    </row>
    <row r="4" spans="1:5" ht="12.75">
      <c r="A4" s="282" t="s">
        <v>576</v>
      </c>
      <c r="B4" s="282"/>
      <c r="C4" s="282"/>
      <c r="D4" s="282"/>
      <c r="E4" s="282"/>
    </row>
    <row r="5" spans="1:5" ht="12.75">
      <c r="A5" s="282" t="s">
        <v>577</v>
      </c>
      <c r="B5" s="282"/>
      <c r="C5" s="282"/>
      <c r="D5" s="282"/>
      <c r="E5" s="282"/>
    </row>
    <row r="8" spans="1:6" ht="37.5" customHeight="1">
      <c r="A8" s="289" t="s">
        <v>578</v>
      </c>
      <c r="B8" s="289"/>
      <c r="C8" s="289"/>
      <c r="D8" s="289"/>
      <c r="E8" s="289"/>
      <c r="F8" s="285"/>
    </row>
    <row r="10" spans="1:5" ht="12.75">
      <c r="A10" s="291"/>
      <c r="B10" s="291"/>
      <c r="C10" s="291"/>
      <c r="D10" s="291"/>
      <c r="E10" s="291"/>
    </row>
    <row r="12" spans="1:6" ht="36.75" customHeight="1">
      <c r="A12" s="36" t="s">
        <v>1</v>
      </c>
      <c r="B12" s="8" t="s">
        <v>74</v>
      </c>
      <c r="C12" s="8" t="s">
        <v>151</v>
      </c>
      <c r="D12" s="8" t="s">
        <v>75</v>
      </c>
      <c r="E12" s="8" t="s">
        <v>35</v>
      </c>
      <c r="F12" s="8" t="s">
        <v>271</v>
      </c>
    </row>
    <row r="13" spans="1:6" ht="36.75" customHeight="1">
      <c r="A13" s="41" t="s">
        <v>78</v>
      </c>
      <c r="B13" s="47">
        <v>926</v>
      </c>
      <c r="C13" s="102"/>
      <c r="D13" s="8"/>
      <c r="E13" s="8"/>
      <c r="F13" s="88">
        <f>F93</f>
        <v>9642594.100000001</v>
      </c>
    </row>
    <row r="14" spans="1:6" ht="19.5" customHeight="1">
      <c r="A14" s="118" t="s">
        <v>152</v>
      </c>
      <c r="B14" s="121">
        <v>926</v>
      </c>
      <c r="C14" s="124" t="s">
        <v>153</v>
      </c>
      <c r="D14" s="125"/>
      <c r="E14" s="125"/>
      <c r="F14" s="126">
        <f>SUM(F15+F21+F26+F24+F28+F29+F30+F35+F37+F39)</f>
        <v>3663021.29</v>
      </c>
    </row>
    <row r="15" spans="1:16" s="83" customFormat="1" ht="63.75">
      <c r="A15" s="41" t="s">
        <v>182</v>
      </c>
      <c r="B15" s="110">
        <v>926</v>
      </c>
      <c r="C15" s="103" t="s">
        <v>154</v>
      </c>
      <c r="D15" s="47"/>
      <c r="E15" s="48"/>
      <c r="F15" s="58">
        <f>SUM(F16)</f>
        <v>2812579.29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</row>
    <row r="16" spans="1:6" ht="45" customHeight="1">
      <c r="A16" s="37" t="s">
        <v>492</v>
      </c>
      <c r="B16" s="8">
        <v>926</v>
      </c>
      <c r="C16" s="104" t="s">
        <v>154</v>
      </c>
      <c r="D16" s="36" t="s">
        <v>128</v>
      </c>
      <c r="E16" s="42"/>
      <c r="F16" s="63">
        <f>SUM(F17+F18+F19+F20)</f>
        <v>2812579.29</v>
      </c>
    </row>
    <row r="17" spans="1:6" s="78" customFormat="1" ht="93.75" customHeight="1">
      <c r="A17" s="5" t="s">
        <v>522</v>
      </c>
      <c r="B17" s="8">
        <v>926</v>
      </c>
      <c r="C17" s="104" t="s">
        <v>154</v>
      </c>
      <c r="D17" s="36" t="s">
        <v>128</v>
      </c>
      <c r="E17" s="42">
        <v>100</v>
      </c>
      <c r="F17" s="63">
        <v>2322313.4</v>
      </c>
    </row>
    <row r="18" spans="1:6" ht="67.5" customHeight="1">
      <c r="A18" s="56" t="s">
        <v>530</v>
      </c>
      <c r="B18" s="8">
        <v>926</v>
      </c>
      <c r="C18" s="104" t="s">
        <v>154</v>
      </c>
      <c r="D18" s="36" t="s">
        <v>128</v>
      </c>
      <c r="E18" s="91">
        <v>200</v>
      </c>
      <c r="F18" s="63">
        <v>220458.89</v>
      </c>
    </row>
    <row r="19" spans="1:6" ht="46.5" customHeight="1">
      <c r="A19" s="56" t="s">
        <v>554</v>
      </c>
      <c r="B19" s="8">
        <v>926</v>
      </c>
      <c r="C19" s="104" t="s">
        <v>154</v>
      </c>
      <c r="D19" s="36" t="s">
        <v>128</v>
      </c>
      <c r="E19" s="91">
        <v>400</v>
      </c>
      <c r="F19" s="63">
        <v>250000</v>
      </c>
    </row>
    <row r="20" spans="1:6" s="78" customFormat="1" ht="31.5" customHeight="1">
      <c r="A20" s="34" t="s">
        <v>531</v>
      </c>
      <c r="B20" s="8">
        <v>926</v>
      </c>
      <c r="C20" s="104" t="s">
        <v>154</v>
      </c>
      <c r="D20" s="36" t="s">
        <v>128</v>
      </c>
      <c r="E20" s="42">
        <v>800</v>
      </c>
      <c r="F20" s="63">
        <v>19807</v>
      </c>
    </row>
    <row r="21" spans="1:6" ht="84" customHeight="1">
      <c r="A21" s="37" t="s">
        <v>132</v>
      </c>
      <c r="B21" s="111">
        <v>926</v>
      </c>
      <c r="C21" s="109" t="s">
        <v>155</v>
      </c>
      <c r="D21" s="36" t="s">
        <v>131</v>
      </c>
      <c r="E21" s="42"/>
      <c r="F21" s="58">
        <f>SUM(F22)</f>
        <v>745442</v>
      </c>
    </row>
    <row r="22" spans="1:6" ht="50.25" customHeight="1">
      <c r="A22" s="5" t="s">
        <v>497</v>
      </c>
      <c r="B22" s="111">
        <v>926</v>
      </c>
      <c r="C22" s="109" t="s">
        <v>155</v>
      </c>
      <c r="D22" s="36" t="s">
        <v>131</v>
      </c>
      <c r="E22" s="48">
        <v>100</v>
      </c>
      <c r="F22" s="63">
        <v>745442</v>
      </c>
    </row>
    <row r="23" spans="1:6" ht="53.25" customHeight="1">
      <c r="A23" s="101" t="s">
        <v>133</v>
      </c>
      <c r="B23" s="8">
        <v>926</v>
      </c>
      <c r="C23" s="104" t="s">
        <v>156</v>
      </c>
      <c r="D23" s="91" t="s">
        <v>134</v>
      </c>
      <c r="E23" s="42"/>
      <c r="F23" s="58">
        <f>SUM(F24)</f>
        <v>10000</v>
      </c>
    </row>
    <row r="24" spans="1:6" ht="27" customHeight="1">
      <c r="A24" s="101" t="s">
        <v>532</v>
      </c>
      <c r="B24" s="8">
        <v>926</v>
      </c>
      <c r="C24" s="104" t="s">
        <v>156</v>
      </c>
      <c r="D24" s="91" t="s">
        <v>134</v>
      </c>
      <c r="E24" s="42">
        <v>200</v>
      </c>
      <c r="F24" s="93">
        <v>10000</v>
      </c>
    </row>
    <row r="25" spans="1:6" ht="54.75" customHeight="1">
      <c r="A25" s="101" t="s">
        <v>186</v>
      </c>
      <c r="B25" s="8">
        <v>926</v>
      </c>
      <c r="C25" s="104" t="s">
        <v>185</v>
      </c>
      <c r="D25" s="91" t="s">
        <v>184</v>
      </c>
      <c r="E25" s="42"/>
      <c r="F25" s="93">
        <v>50000</v>
      </c>
    </row>
    <row r="26" spans="1:16" s="83" customFormat="1" ht="144" customHeight="1">
      <c r="A26" s="101" t="s">
        <v>533</v>
      </c>
      <c r="B26" s="8">
        <v>926</v>
      </c>
      <c r="C26" s="104" t="s">
        <v>185</v>
      </c>
      <c r="D26" s="91" t="s">
        <v>184</v>
      </c>
      <c r="E26" s="42">
        <v>200</v>
      </c>
      <c r="F26" s="93">
        <v>50000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</row>
    <row r="27" spans="1:6" s="78" customFormat="1" ht="145.5" customHeight="1">
      <c r="A27" s="144" t="s">
        <v>534</v>
      </c>
      <c r="B27" s="8">
        <v>926</v>
      </c>
      <c r="C27" s="104" t="s">
        <v>185</v>
      </c>
      <c r="D27" s="91" t="s">
        <v>230</v>
      </c>
      <c r="E27" s="42"/>
      <c r="F27" s="93">
        <v>1000</v>
      </c>
    </row>
    <row r="28" spans="1:6" ht="30.75" customHeight="1">
      <c r="A28" s="144" t="s">
        <v>232</v>
      </c>
      <c r="B28" s="8">
        <v>926</v>
      </c>
      <c r="C28" s="104" t="s">
        <v>185</v>
      </c>
      <c r="D28" s="91" t="s">
        <v>230</v>
      </c>
      <c r="E28" s="42">
        <v>200</v>
      </c>
      <c r="F28" s="93">
        <v>1000</v>
      </c>
    </row>
    <row r="29" spans="1:6" ht="27" customHeight="1">
      <c r="A29" s="144" t="s">
        <v>231</v>
      </c>
      <c r="B29" s="8">
        <v>926</v>
      </c>
      <c r="C29" s="104" t="s">
        <v>185</v>
      </c>
      <c r="D29" s="91" t="s">
        <v>230</v>
      </c>
      <c r="E29" s="42">
        <v>800</v>
      </c>
      <c r="F29" s="93">
        <v>2000</v>
      </c>
    </row>
    <row r="30" spans="1:6" ht="27" customHeight="1">
      <c r="A30" s="37" t="s">
        <v>135</v>
      </c>
      <c r="B30" s="8">
        <v>926</v>
      </c>
      <c r="C30" s="104" t="s">
        <v>154</v>
      </c>
      <c r="D30" s="50" t="s">
        <v>66</v>
      </c>
      <c r="E30" s="42"/>
      <c r="F30" s="63">
        <f>F31</f>
        <v>0</v>
      </c>
    </row>
    <row r="31" spans="1:6" ht="27" customHeight="1">
      <c r="A31" s="34" t="s">
        <v>136</v>
      </c>
      <c r="B31" s="8">
        <v>926</v>
      </c>
      <c r="C31" s="104" t="s">
        <v>154</v>
      </c>
      <c r="D31" s="50" t="s">
        <v>67</v>
      </c>
      <c r="E31" s="48"/>
      <c r="F31" s="63">
        <f>SUM(F32)</f>
        <v>0</v>
      </c>
    </row>
    <row r="32" spans="1:6" ht="27" customHeight="1">
      <c r="A32" s="101" t="s">
        <v>138</v>
      </c>
      <c r="B32" s="8">
        <v>926</v>
      </c>
      <c r="C32" s="104" t="s">
        <v>154</v>
      </c>
      <c r="D32" s="36" t="s">
        <v>137</v>
      </c>
      <c r="E32" s="112"/>
      <c r="F32" s="63">
        <f>SUM(F33)</f>
        <v>0</v>
      </c>
    </row>
    <row r="33" spans="1:6" s="78" customFormat="1" ht="51.75" customHeight="1">
      <c r="A33" s="56" t="s">
        <v>500</v>
      </c>
      <c r="B33" s="8">
        <v>926</v>
      </c>
      <c r="C33" s="104" t="s">
        <v>154</v>
      </c>
      <c r="D33" s="36" t="s">
        <v>137</v>
      </c>
      <c r="E33" s="48">
        <v>200</v>
      </c>
      <c r="F33" s="63"/>
    </row>
    <row r="34" spans="1:6" ht="27" customHeight="1">
      <c r="A34" s="101" t="s">
        <v>245</v>
      </c>
      <c r="B34" s="8">
        <v>926</v>
      </c>
      <c r="C34" s="104" t="s">
        <v>185</v>
      </c>
      <c r="D34" s="91" t="s">
        <v>238</v>
      </c>
      <c r="E34" s="42"/>
      <c r="F34" s="93">
        <v>5000</v>
      </c>
    </row>
    <row r="35" spans="1:6" ht="63.75" customHeight="1">
      <c r="A35" s="101" t="s">
        <v>535</v>
      </c>
      <c r="B35" s="8">
        <v>926</v>
      </c>
      <c r="C35" s="104" t="s">
        <v>185</v>
      </c>
      <c r="D35" s="91" t="s">
        <v>238</v>
      </c>
      <c r="E35" s="42">
        <v>200</v>
      </c>
      <c r="F35" s="93">
        <v>5000</v>
      </c>
    </row>
    <row r="36" spans="1:6" ht="68.25" customHeight="1">
      <c r="A36" s="101" t="s">
        <v>246</v>
      </c>
      <c r="B36" s="8">
        <v>926</v>
      </c>
      <c r="C36" s="104" t="s">
        <v>185</v>
      </c>
      <c r="D36" s="91" t="s">
        <v>239</v>
      </c>
      <c r="E36" s="42"/>
      <c r="F36" s="93"/>
    </row>
    <row r="37" spans="1:16" s="83" customFormat="1" ht="37.5" customHeight="1">
      <c r="A37" s="101" t="s">
        <v>537</v>
      </c>
      <c r="B37" s="8">
        <v>926</v>
      </c>
      <c r="C37" s="104" t="s">
        <v>185</v>
      </c>
      <c r="D37" s="91" t="s">
        <v>239</v>
      </c>
      <c r="E37" s="42">
        <v>200</v>
      </c>
      <c r="F37" s="93"/>
      <c r="G37" s="85"/>
      <c r="H37" s="85"/>
      <c r="I37" s="85"/>
      <c r="J37" s="85"/>
      <c r="K37" s="85"/>
      <c r="L37" s="85"/>
      <c r="M37" s="85"/>
      <c r="N37" s="85"/>
      <c r="O37" s="85"/>
      <c r="P37" s="85"/>
    </row>
    <row r="38" spans="1:6" s="115" customFormat="1" ht="24.75" customHeight="1">
      <c r="A38" s="101" t="s">
        <v>247</v>
      </c>
      <c r="B38" s="8">
        <v>926</v>
      </c>
      <c r="C38" s="104" t="s">
        <v>185</v>
      </c>
      <c r="D38" s="91" t="s">
        <v>240</v>
      </c>
      <c r="E38" s="42"/>
      <c r="F38" s="93">
        <v>37000</v>
      </c>
    </row>
    <row r="39" spans="1:6" ht="22.5" customHeight="1">
      <c r="A39" s="101" t="s">
        <v>536</v>
      </c>
      <c r="B39" s="8">
        <v>926</v>
      </c>
      <c r="C39" s="104" t="s">
        <v>185</v>
      </c>
      <c r="D39" s="91" t="s">
        <v>240</v>
      </c>
      <c r="E39" s="42">
        <v>200</v>
      </c>
      <c r="F39" s="93">
        <v>37000</v>
      </c>
    </row>
    <row r="40" spans="1:6" ht="24" customHeight="1">
      <c r="A40" s="118" t="s">
        <v>158</v>
      </c>
      <c r="B40" s="119">
        <v>926</v>
      </c>
      <c r="C40" s="120" t="s">
        <v>159</v>
      </c>
      <c r="D40" s="121"/>
      <c r="E40" s="122"/>
      <c r="F40" s="123">
        <f>SUM(F41)</f>
        <v>234700</v>
      </c>
    </row>
    <row r="41" spans="1:6" ht="12.75">
      <c r="A41" s="34" t="s">
        <v>160</v>
      </c>
      <c r="B41" s="8">
        <v>926</v>
      </c>
      <c r="C41" s="104" t="s">
        <v>157</v>
      </c>
      <c r="D41" s="36"/>
      <c r="E41" s="48"/>
      <c r="F41" s="63">
        <f>SUM(F42)</f>
        <v>234700</v>
      </c>
    </row>
    <row r="42" spans="1:6" ht="76.5">
      <c r="A42" s="38" t="s">
        <v>150</v>
      </c>
      <c r="B42" s="8">
        <v>926</v>
      </c>
      <c r="C42" s="104" t="s">
        <v>157</v>
      </c>
      <c r="D42" s="8" t="s">
        <v>149</v>
      </c>
      <c r="E42" s="42"/>
      <c r="F42" s="64">
        <f>SUM(F43:F44)</f>
        <v>234700</v>
      </c>
    </row>
    <row r="43" spans="1:6" s="115" customFormat="1" ht="81.75" customHeight="1">
      <c r="A43" s="5" t="s">
        <v>508</v>
      </c>
      <c r="B43" s="8">
        <v>926</v>
      </c>
      <c r="C43" s="105" t="s">
        <v>157</v>
      </c>
      <c r="D43" s="8" t="s">
        <v>149</v>
      </c>
      <c r="E43" s="42">
        <v>100</v>
      </c>
      <c r="F43" s="64">
        <v>228797.9</v>
      </c>
    </row>
    <row r="44" spans="1:6" ht="30.75" customHeight="1">
      <c r="A44" s="34" t="s">
        <v>538</v>
      </c>
      <c r="B44" s="8">
        <v>926</v>
      </c>
      <c r="C44" s="106" t="s">
        <v>157</v>
      </c>
      <c r="D44" s="8" t="s">
        <v>149</v>
      </c>
      <c r="E44" s="42">
        <v>200</v>
      </c>
      <c r="F44" s="64">
        <v>5902.1</v>
      </c>
    </row>
    <row r="45" spans="1:6" ht="33" customHeight="1">
      <c r="A45" s="118" t="s">
        <v>161</v>
      </c>
      <c r="B45" s="119">
        <v>926</v>
      </c>
      <c r="C45" s="120" t="s">
        <v>163</v>
      </c>
      <c r="D45" s="121"/>
      <c r="E45" s="122"/>
      <c r="F45" s="123">
        <f>F46</f>
        <v>114000</v>
      </c>
    </row>
    <row r="46" spans="1:6" ht="33" customHeight="1">
      <c r="A46" s="62" t="s">
        <v>162</v>
      </c>
      <c r="B46" s="8">
        <v>926</v>
      </c>
      <c r="C46" s="113" t="s">
        <v>164</v>
      </c>
      <c r="D46" s="114"/>
      <c r="E46" s="91"/>
      <c r="F46" s="93">
        <f>SUM(F47)</f>
        <v>114000</v>
      </c>
    </row>
    <row r="47" spans="1:16" s="83" customFormat="1" ht="27.75" customHeight="1">
      <c r="A47" s="37" t="s">
        <v>92</v>
      </c>
      <c r="B47" s="8">
        <v>926</v>
      </c>
      <c r="C47" s="107" t="s">
        <v>164</v>
      </c>
      <c r="D47" s="50" t="s">
        <v>88</v>
      </c>
      <c r="E47" s="42"/>
      <c r="F47" s="86">
        <f>SUM(F48)</f>
        <v>114000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</row>
    <row r="48" spans="1:6" ht="21" customHeight="1">
      <c r="A48" s="6" t="s">
        <v>539</v>
      </c>
      <c r="B48" s="8">
        <v>926</v>
      </c>
      <c r="C48" s="108" t="s">
        <v>164</v>
      </c>
      <c r="D48" s="50" t="s">
        <v>88</v>
      </c>
      <c r="E48" s="112">
        <v>200</v>
      </c>
      <c r="F48" s="130">
        <v>114000</v>
      </c>
    </row>
    <row r="49" spans="1:6" ht="33" customHeight="1">
      <c r="A49" s="141" t="s">
        <v>227</v>
      </c>
      <c r="B49" s="119">
        <v>926</v>
      </c>
      <c r="C49" s="120" t="s">
        <v>225</v>
      </c>
      <c r="D49" s="121"/>
      <c r="E49" s="122"/>
      <c r="F49" s="123">
        <f>F50</f>
        <v>0</v>
      </c>
    </row>
    <row r="50" spans="1:6" ht="25.5">
      <c r="A50" s="92" t="s">
        <v>226</v>
      </c>
      <c r="B50" s="8">
        <v>926</v>
      </c>
      <c r="C50" s="116" t="s">
        <v>225</v>
      </c>
      <c r="D50" s="91" t="s">
        <v>220</v>
      </c>
      <c r="E50" s="48"/>
      <c r="F50" s="77">
        <f>F51</f>
        <v>0</v>
      </c>
    </row>
    <row r="51" spans="1:6" ht="51">
      <c r="A51" s="6" t="s">
        <v>540</v>
      </c>
      <c r="B51" s="8">
        <v>926</v>
      </c>
      <c r="C51" s="116" t="s">
        <v>225</v>
      </c>
      <c r="D51" s="91" t="s">
        <v>220</v>
      </c>
      <c r="E51" s="42">
        <v>200</v>
      </c>
      <c r="F51" s="86"/>
    </row>
    <row r="52" spans="1:6" ht="41.25" customHeight="1">
      <c r="A52" s="127" t="s">
        <v>165</v>
      </c>
      <c r="B52" s="119">
        <v>926</v>
      </c>
      <c r="C52" s="128" t="s">
        <v>166</v>
      </c>
      <c r="D52" s="121"/>
      <c r="E52" s="122"/>
      <c r="F52" s="129">
        <f>SUM(F53)</f>
        <v>1369096.45</v>
      </c>
    </row>
    <row r="53" spans="1:6" ht="33" customHeight="1">
      <c r="A53" s="92" t="s">
        <v>167</v>
      </c>
      <c r="B53" s="8">
        <v>926</v>
      </c>
      <c r="C53" s="106" t="s">
        <v>168</v>
      </c>
      <c r="D53" s="91"/>
      <c r="E53" s="48"/>
      <c r="F53" s="77">
        <f>SUM(F54+F56+F58+F60+F62+F64+F66+F68+F70)</f>
        <v>1369096.45</v>
      </c>
    </row>
    <row r="54" spans="1:6" ht="12.75">
      <c r="A54" s="92" t="s">
        <v>95</v>
      </c>
      <c r="B54" s="8">
        <v>926</v>
      </c>
      <c r="C54" s="116" t="s">
        <v>168</v>
      </c>
      <c r="D54" s="91" t="s">
        <v>96</v>
      </c>
      <c r="E54" s="48"/>
      <c r="F54" s="77">
        <f>F55</f>
        <v>900000</v>
      </c>
    </row>
    <row r="55" spans="1:6" ht="38.25">
      <c r="A55" s="6" t="s">
        <v>478</v>
      </c>
      <c r="B55" s="8">
        <v>926</v>
      </c>
      <c r="C55" s="116" t="s">
        <v>168</v>
      </c>
      <c r="D55" s="91" t="s">
        <v>96</v>
      </c>
      <c r="E55" s="42">
        <v>200</v>
      </c>
      <c r="F55" s="86">
        <v>900000</v>
      </c>
    </row>
    <row r="56" spans="1:6" ht="12.75">
      <c r="A56" s="37" t="s">
        <v>99</v>
      </c>
      <c r="B56" s="8">
        <v>926</v>
      </c>
      <c r="C56" s="116" t="s">
        <v>168</v>
      </c>
      <c r="D56" s="36" t="s">
        <v>100</v>
      </c>
      <c r="E56" s="112"/>
      <c r="F56" s="140">
        <f>SUM(F57)</f>
        <v>199080.45</v>
      </c>
    </row>
    <row r="57" spans="1:6" ht="38.25">
      <c r="A57" s="34" t="s">
        <v>512</v>
      </c>
      <c r="B57" s="8">
        <v>926</v>
      </c>
      <c r="C57" s="116" t="s">
        <v>168</v>
      </c>
      <c r="D57" s="36" t="s">
        <v>100</v>
      </c>
      <c r="E57" s="48">
        <v>200</v>
      </c>
      <c r="F57" s="60">
        <v>199080.45</v>
      </c>
    </row>
    <row r="58" spans="1:6" s="78" customFormat="1" ht="72.75" customHeight="1">
      <c r="A58" s="37" t="s">
        <v>480</v>
      </c>
      <c r="B58" s="8">
        <v>926</v>
      </c>
      <c r="C58" s="116" t="s">
        <v>168</v>
      </c>
      <c r="D58" s="36" t="s">
        <v>301</v>
      </c>
      <c r="E58" s="48"/>
      <c r="F58" s="77">
        <v>10000</v>
      </c>
    </row>
    <row r="59" spans="1:6" ht="63.75">
      <c r="A59" s="37" t="s">
        <v>302</v>
      </c>
      <c r="B59" s="8">
        <v>926</v>
      </c>
      <c r="C59" s="116" t="s">
        <v>168</v>
      </c>
      <c r="D59" s="36" t="s">
        <v>301</v>
      </c>
      <c r="E59" s="48">
        <v>200</v>
      </c>
      <c r="F59" s="60">
        <v>10000</v>
      </c>
    </row>
    <row r="60" spans="1:6" ht="26.25" customHeight="1">
      <c r="A60" s="92" t="s">
        <v>222</v>
      </c>
      <c r="B60" s="8">
        <v>926</v>
      </c>
      <c r="C60" s="116" t="s">
        <v>168</v>
      </c>
      <c r="D60" s="91" t="s">
        <v>209</v>
      </c>
      <c r="E60" s="48"/>
      <c r="F60" s="77">
        <f>SUM(F61)</f>
        <v>0</v>
      </c>
    </row>
    <row r="61" spans="1:6" ht="51">
      <c r="A61" s="92" t="s">
        <v>541</v>
      </c>
      <c r="B61" s="8">
        <v>926</v>
      </c>
      <c r="C61" s="116" t="s">
        <v>168</v>
      </c>
      <c r="D61" s="91" t="s">
        <v>209</v>
      </c>
      <c r="E61" s="42">
        <v>200</v>
      </c>
      <c r="F61" s="86"/>
    </row>
    <row r="62" spans="1:16" s="83" customFormat="1" ht="25.5">
      <c r="A62" s="37" t="s">
        <v>223</v>
      </c>
      <c r="B62" s="8">
        <v>926</v>
      </c>
      <c r="C62" s="116" t="s">
        <v>168</v>
      </c>
      <c r="D62" s="36" t="s">
        <v>215</v>
      </c>
      <c r="E62" s="112"/>
      <c r="F62" s="140">
        <f>SUM(F63)</f>
        <v>0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</row>
    <row r="63" spans="1:6" s="78" customFormat="1" ht="84.75" customHeight="1" thickBot="1">
      <c r="A63" s="37" t="s">
        <v>542</v>
      </c>
      <c r="B63" s="8">
        <v>926</v>
      </c>
      <c r="C63" s="116" t="s">
        <v>168</v>
      </c>
      <c r="D63" s="36" t="s">
        <v>224</v>
      </c>
      <c r="E63" s="48">
        <v>200</v>
      </c>
      <c r="F63" s="60"/>
    </row>
    <row r="64" spans="1:6" s="78" customFormat="1" ht="97.5" customHeight="1" thickBot="1">
      <c r="A64" s="158" t="s">
        <v>411</v>
      </c>
      <c r="B64" s="8">
        <v>926</v>
      </c>
      <c r="C64" s="116" t="s">
        <v>168</v>
      </c>
      <c r="D64" s="36" t="s">
        <v>417</v>
      </c>
      <c r="E64" s="48"/>
      <c r="F64" s="60">
        <f>SUM(F65)</f>
        <v>0</v>
      </c>
    </row>
    <row r="65" spans="1:6" s="78" customFormat="1" ht="45" customHeight="1" thickBot="1">
      <c r="A65" s="158" t="s">
        <v>411</v>
      </c>
      <c r="B65" s="8">
        <v>926</v>
      </c>
      <c r="C65" s="116" t="s">
        <v>168</v>
      </c>
      <c r="D65" s="36" t="s">
        <v>417</v>
      </c>
      <c r="E65" s="48">
        <v>200</v>
      </c>
      <c r="F65" s="60"/>
    </row>
    <row r="66" spans="1:6" s="78" customFormat="1" ht="49.5" customHeight="1" thickBot="1">
      <c r="A66" s="158" t="s">
        <v>556</v>
      </c>
      <c r="B66" s="8">
        <v>926</v>
      </c>
      <c r="C66" s="116" t="s">
        <v>168</v>
      </c>
      <c r="D66" s="36" t="s">
        <v>555</v>
      </c>
      <c r="E66" s="48"/>
      <c r="F66" s="60">
        <f>SUM(F67)</f>
        <v>0</v>
      </c>
    </row>
    <row r="67" spans="1:6" ht="47.25" customHeight="1" thickBot="1">
      <c r="A67" s="158" t="s">
        <v>557</v>
      </c>
      <c r="B67" s="8">
        <v>926</v>
      </c>
      <c r="C67" s="116" t="s">
        <v>168</v>
      </c>
      <c r="D67" s="36" t="s">
        <v>555</v>
      </c>
      <c r="E67" s="48">
        <v>200</v>
      </c>
      <c r="F67" s="60"/>
    </row>
    <row r="68" spans="1:6" ht="25.5">
      <c r="A68" s="62" t="s">
        <v>563</v>
      </c>
      <c r="B68" s="8">
        <v>926</v>
      </c>
      <c r="C68" s="116" t="s">
        <v>168</v>
      </c>
      <c r="D68" s="36" t="s">
        <v>107</v>
      </c>
      <c r="E68" s="112"/>
      <c r="F68" s="140">
        <v>10000</v>
      </c>
    </row>
    <row r="69" spans="1:6" ht="51">
      <c r="A69" s="55" t="s">
        <v>543</v>
      </c>
      <c r="B69" s="8">
        <v>926</v>
      </c>
      <c r="C69" s="116" t="s">
        <v>168</v>
      </c>
      <c r="D69" s="36" t="s">
        <v>107</v>
      </c>
      <c r="E69" s="48">
        <v>200</v>
      </c>
      <c r="F69" s="60">
        <v>10000</v>
      </c>
    </row>
    <row r="70" spans="1:6" ht="38.25">
      <c r="A70" s="62" t="s">
        <v>126</v>
      </c>
      <c r="B70" s="8">
        <v>926</v>
      </c>
      <c r="C70" s="116" t="s">
        <v>168</v>
      </c>
      <c r="D70" s="50" t="s">
        <v>127</v>
      </c>
      <c r="E70" s="112"/>
      <c r="F70" s="140">
        <f>SUM(F71)</f>
        <v>250016</v>
      </c>
    </row>
    <row r="71" spans="1:16" s="83" customFormat="1" ht="60" customHeight="1">
      <c r="A71" s="37" t="s">
        <v>544</v>
      </c>
      <c r="B71" s="8">
        <v>926</v>
      </c>
      <c r="C71" s="116" t="s">
        <v>168</v>
      </c>
      <c r="D71" s="50" t="s">
        <v>127</v>
      </c>
      <c r="E71" s="48">
        <v>200</v>
      </c>
      <c r="F71" s="60">
        <v>250016</v>
      </c>
      <c r="G71" s="85"/>
      <c r="H71" s="85"/>
      <c r="I71" s="85"/>
      <c r="J71" s="85"/>
      <c r="K71" s="85"/>
      <c r="L71" s="85"/>
      <c r="M71" s="85"/>
      <c r="N71" s="85"/>
      <c r="O71" s="85"/>
      <c r="P71" s="85"/>
    </row>
    <row r="72" spans="1:6" s="78" customFormat="1" ht="62.25" customHeight="1">
      <c r="A72" s="118" t="s">
        <v>169</v>
      </c>
      <c r="B72" s="119">
        <v>926</v>
      </c>
      <c r="C72" s="120" t="s">
        <v>170</v>
      </c>
      <c r="D72" s="97"/>
      <c r="E72" s="122"/>
      <c r="F72" s="123">
        <f>F73</f>
        <v>4023985.56</v>
      </c>
    </row>
    <row r="73" spans="1:6" ht="12.75">
      <c r="A73" s="62" t="s">
        <v>171</v>
      </c>
      <c r="B73" s="8">
        <v>926</v>
      </c>
      <c r="C73" s="113" t="s">
        <v>172</v>
      </c>
      <c r="D73" s="36"/>
      <c r="E73" s="42"/>
      <c r="F73" s="86">
        <f>SUM(F74+F77+F79+F82+F81)</f>
        <v>4023985.56</v>
      </c>
    </row>
    <row r="74" spans="1:6" ht="63.75">
      <c r="A74" s="62" t="s">
        <v>111</v>
      </c>
      <c r="B74" s="8">
        <v>926</v>
      </c>
      <c r="C74" s="116" t="s">
        <v>172</v>
      </c>
      <c r="D74" s="36" t="s">
        <v>112</v>
      </c>
      <c r="E74" s="42"/>
      <c r="F74" s="63">
        <f>SUM(F75)</f>
        <v>2783962.85</v>
      </c>
    </row>
    <row r="75" spans="1:6" ht="127.5">
      <c r="A75" s="37" t="s">
        <v>515</v>
      </c>
      <c r="B75" s="8">
        <v>926</v>
      </c>
      <c r="C75" s="113" t="s">
        <v>172</v>
      </c>
      <c r="D75" s="36" t="s">
        <v>112</v>
      </c>
      <c r="E75" s="42">
        <v>100</v>
      </c>
      <c r="F75" s="63">
        <v>2783962.85</v>
      </c>
    </row>
    <row r="76" spans="1:6" ht="76.5">
      <c r="A76" s="37" t="s">
        <v>545</v>
      </c>
      <c r="B76" s="8">
        <v>926</v>
      </c>
      <c r="C76" s="113" t="s">
        <v>172</v>
      </c>
      <c r="D76" s="36" t="s">
        <v>173</v>
      </c>
      <c r="E76" s="42"/>
      <c r="F76" s="63">
        <f>SUM(F77)</f>
        <v>759235</v>
      </c>
    </row>
    <row r="77" spans="1:6" ht="140.25">
      <c r="A77" s="37" t="s">
        <v>546</v>
      </c>
      <c r="B77" s="8">
        <v>926</v>
      </c>
      <c r="C77" s="113" t="s">
        <v>172</v>
      </c>
      <c r="D77" s="36" t="s">
        <v>173</v>
      </c>
      <c r="E77" s="42">
        <v>100</v>
      </c>
      <c r="F77" s="63">
        <v>759235</v>
      </c>
    </row>
    <row r="78" spans="1:6" ht="63.75">
      <c r="A78" s="37" t="s">
        <v>115</v>
      </c>
      <c r="B78" s="8">
        <v>926</v>
      </c>
      <c r="C78" s="116" t="s">
        <v>172</v>
      </c>
      <c r="D78" s="36" t="s">
        <v>200</v>
      </c>
      <c r="E78" s="42"/>
      <c r="F78" s="63">
        <v>29141.26</v>
      </c>
    </row>
    <row r="79" spans="1:6" ht="127.5">
      <c r="A79" s="37" t="s">
        <v>547</v>
      </c>
      <c r="B79" s="8">
        <v>926</v>
      </c>
      <c r="C79" s="116" t="s">
        <v>172</v>
      </c>
      <c r="D79" s="36" t="s">
        <v>200</v>
      </c>
      <c r="E79" s="42">
        <v>100</v>
      </c>
      <c r="F79" s="63">
        <v>37952</v>
      </c>
    </row>
    <row r="80" spans="1:6" ht="51">
      <c r="A80" s="142" t="s">
        <v>273</v>
      </c>
      <c r="B80" s="8">
        <v>926</v>
      </c>
      <c r="C80" s="116" t="s">
        <v>172</v>
      </c>
      <c r="D80" s="36" t="s">
        <v>402</v>
      </c>
      <c r="E80" s="42">
        <v>200</v>
      </c>
      <c r="F80" s="63">
        <f>SUM(F81)</f>
        <v>0</v>
      </c>
    </row>
    <row r="81" spans="1:6" ht="34.5" customHeight="1">
      <c r="A81" s="142" t="s">
        <v>549</v>
      </c>
      <c r="B81" s="8">
        <v>926</v>
      </c>
      <c r="C81" s="116" t="s">
        <v>172</v>
      </c>
      <c r="D81" s="36" t="s">
        <v>402</v>
      </c>
      <c r="E81" s="42">
        <v>200</v>
      </c>
      <c r="F81" s="63"/>
    </row>
    <row r="82" spans="1:6" ht="12.75">
      <c r="A82" s="142" t="s">
        <v>113</v>
      </c>
      <c r="B82" s="8">
        <v>926</v>
      </c>
      <c r="C82" s="113" t="s">
        <v>172</v>
      </c>
      <c r="D82" s="36" t="s">
        <v>114</v>
      </c>
      <c r="E82" s="42"/>
      <c r="F82" s="63">
        <f>SUM(F83+F84)</f>
        <v>442835.71</v>
      </c>
    </row>
    <row r="83" spans="1:6" ht="38.25">
      <c r="A83" s="37" t="s">
        <v>550</v>
      </c>
      <c r="B83" s="8">
        <v>926</v>
      </c>
      <c r="C83" s="116" t="s">
        <v>172</v>
      </c>
      <c r="D83" s="36" t="s">
        <v>114</v>
      </c>
      <c r="E83" s="42">
        <v>200</v>
      </c>
      <c r="F83" s="63">
        <v>427835.71</v>
      </c>
    </row>
    <row r="84" spans="1:6" ht="48.75" customHeight="1">
      <c r="A84" s="34" t="s">
        <v>551</v>
      </c>
      <c r="B84" s="8">
        <v>926</v>
      </c>
      <c r="C84" s="113" t="s">
        <v>172</v>
      </c>
      <c r="D84" s="36" t="s">
        <v>114</v>
      </c>
      <c r="E84" s="42">
        <v>800</v>
      </c>
      <c r="F84" s="63">
        <v>15000</v>
      </c>
    </row>
    <row r="85" spans="1:6" ht="12.75">
      <c r="A85" s="118" t="s">
        <v>174</v>
      </c>
      <c r="B85" s="125">
        <v>926</v>
      </c>
      <c r="C85" s="120" t="s">
        <v>176</v>
      </c>
      <c r="D85" s="121"/>
      <c r="E85" s="121"/>
      <c r="F85" s="123">
        <f>F86</f>
        <v>237790.8</v>
      </c>
    </row>
    <row r="86" spans="1:6" ht="12.75">
      <c r="A86" s="37" t="s">
        <v>175</v>
      </c>
      <c r="B86" s="8">
        <v>926</v>
      </c>
      <c r="C86" s="104" t="s">
        <v>177</v>
      </c>
      <c r="D86" s="36"/>
      <c r="E86" s="42"/>
      <c r="F86" s="86">
        <f>F88</f>
        <v>237790.8</v>
      </c>
    </row>
    <row r="87" spans="1:6" ht="102">
      <c r="A87" s="37" t="s">
        <v>144</v>
      </c>
      <c r="B87" s="8">
        <v>926</v>
      </c>
      <c r="C87" s="113" t="s">
        <v>177</v>
      </c>
      <c r="D87" s="8" t="s">
        <v>143</v>
      </c>
      <c r="E87" s="42"/>
      <c r="F87" s="86">
        <f>SUM(F88)</f>
        <v>237790.8</v>
      </c>
    </row>
    <row r="88" spans="1:6" ht="114.75">
      <c r="A88" s="37" t="s">
        <v>552</v>
      </c>
      <c r="B88" s="8">
        <v>926</v>
      </c>
      <c r="C88" s="113" t="s">
        <v>177</v>
      </c>
      <c r="D88" s="8" t="s">
        <v>143</v>
      </c>
      <c r="E88" s="42">
        <v>300</v>
      </c>
      <c r="F88" s="86">
        <v>237790.8</v>
      </c>
    </row>
    <row r="89" spans="1:6" ht="12.75">
      <c r="A89" s="118" t="s">
        <v>178</v>
      </c>
      <c r="B89" s="125">
        <v>926</v>
      </c>
      <c r="C89" s="274" t="s">
        <v>179</v>
      </c>
      <c r="D89" s="100"/>
      <c r="E89" s="98"/>
      <c r="F89" s="275">
        <f>SUM(F90)</f>
        <v>0</v>
      </c>
    </row>
    <row r="90" spans="1:6" ht="12.75">
      <c r="A90" s="131" t="s">
        <v>180</v>
      </c>
      <c r="B90" s="132">
        <v>926</v>
      </c>
      <c r="C90" s="133" t="s">
        <v>181</v>
      </c>
      <c r="D90" s="134"/>
      <c r="E90" s="117"/>
      <c r="F90" s="135">
        <f>SUM(F91)</f>
        <v>0</v>
      </c>
    </row>
    <row r="91" spans="1:6" ht="25.5">
      <c r="A91" s="131" t="s">
        <v>121</v>
      </c>
      <c r="B91" s="272">
        <v>926</v>
      </c>
      <c r="C91" s="271">
        <v>1102</v>
      </c>
      <c r="D91" s="134" t="s">
        <v>122</v>
      </c>
      <c r="E91" s="43"/>
      <c r="F91" s="273">
        <f>SUM(F92)</f>
        <v>0</v>
      </c>
    </row>
    <row r="92" spans="1:6" ht="38.25">
      <c r="A92" s="131" t="s">
        <v>553</v>
      </c>
      <c r="B92" s="272">
        <v>926</v>
      </c>
      <c r="C92" s="271">
        <v>1102</v>
      </c>
      <c r="D92" s="134" t="s">
        <v>122</v>
      </c>
      <c r="E92" s="43">
        <v>200</v>
      </c>
      <c r="F92" s="273"/>
    </row>
    <row r="93" spans="1:6" ht="12.75">
      <c r="A93" s="46" t="s">
        <v>36</v>
      </c>
      <c r="B93" s="12"/>
      <c r="C93" s="12"/>
      <c r="D93" s="12"/>
      <c r="E93" s="47"/>
      <c r="F93" s="139">
        <f>SUM(F89+F85+F72+F52+F49+F45+F40+F14)</f>
        <v>9642594.100000001</v>
      </c>
    </row>
    <row r="94" ht="12.75">
      <c r="A94" s="66" t="s">
        <v>3</v>
      </c>
    </row>
  </sheetData>
  <sheetProtection/>
  <mergeCells count="7">
    <mergeCell ref="A10:E10"/>
    <mergeCell ref="A1:E1"/>
    <mergeCell ref="A2:E2"/>
    <mergeCell ref="A4:E4"/>
    <mergeCell ref="A5:E5"/>
    <mergeCell ref="A3:E3"/>
    <mergeCell ref="A8:F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64">
      <selection activeCell="F20" sqref="F20"/>
    </sheetView>
  </sheetViews>
  <sheetFormatPr defaultColWidth="9.00390625" defaultRowHeight="12.75"/>
  <cols>
    <col min="1" max="1" width="46.625" style="0" customWidth="1"/>
    <col min="2" max="2" width="5.75390625" style="0" customWidth="1"/>
    <col min="3" max="3" width="6.625" style="0" customWidth="1"/>
    <col min="4" max="4" width="14.00390625" style="0" customWidth="1"/>
    <col min="5" max="5" width="6.625" style="0" customWidth="1"/>
    <col min="6" max="6" width="15.25390625" style="0" customWidth="1"/>
    <col min="7" max="7" width="15.375" style="0" customWidth="1"/>
  </cols>
  <sheetData>
    <row r="1" spans="1:6" ht="12.75">
      <c r="A1" s="282" t="s">
        <v>43</v>
      </c>
      <c r="B1" s="282"/>
      <c r="C1" s="282"/>
      <c r="D1" s="282"/>
      <c r="E1" s="282"/>
      <c r="F1" s="282"/>
    </row>
    <row r="2" spans="1:6" ht="12.75">
      <c r="A2" s="282" t="s">
        <v>76</v>
      </c>
      <c r="B2" s="282"/>
      <c r="C2" s="282"/>
      <c r="D2" s="282"/>
      <c r="E2" s="282"/>
      <c r="F2" s="282"/>
    </row>
    <row r="3" spans="1:6" ht="12.75">
      <c r="A3" s="282" t="s">
        <v>77</v>
      </c>
      <c r="B3" s="282"/>
      <c r="C3" s="282"/>
      <c r="D3" s="282"/>
      <c r="E3" s="282"/>
      <c r="F3" s="282"/>
    </row>
    <row r="4" spans="1:6" ht="12.75">
      <c r="A4" s="290" t="s">
        <v>354</v>
      </c>
      <c r="B4" s="290"/>
      <c r="C4" s="290"/>
      <c r="D4" s="290"/>
      <c r="E4" s="290"/>
      <c r="F4" s="290"/>
    </row>
    <row r="5" spans="1:6" ht="12.75">
      <c r="A5" s="290" t="s">
        <v>570</v>
      </c>
      <c r="B5" s="290"/>
      <c r="C5" s="290"/>
      <c r="D5" s="290"/>
      <c r="E5" s="290"/>
      <c r="F5" s="290"/>
    </row>
    <row r="8" spans="1:6" ht="52.5" customHeight="1">
      <c r="A8" s="289" t="s">
        <v>579</v>
      </c>
      <c r="B8" s="289"/>
      <c r="C8" s="289"/>
      <c r="D8" s="289"/>
      <c r="E8" s="289"/>
      <c r="F8" s="289"/>
    </row>
    <row r="12" spans="1:7" ht="76.5">
      <c r="A12" s="36" t="s">
        <v>1</v>
      </c>
      <c r="B12" s="8" t="s">
        <v>74</v>
      </c>
      <c r="C12" s="8" t="s">
        <v>74</v>
      </c>
      <c r="D12" s="8" t="s">
        <v>75</v>
      </c>
      <c r="E12" s="8" t="s">
        <v>35</v>
      </c>
      <c r="F12" s="8" t="s">
        <v>307</v>
      </c>
      <c r="G12" s="8" t="s">
        <v>575</v>
      </c>
    </row>
    <row r="13" spans="1:7" ht="25.5">
      <c r="A13" s="41" t="s">
        <v>78</v>
      </c>
      <c r="B13" s="47">
        <v>926</v>
      </c>
      <c r="C13" s="102"/>
      <c r="D13" s="8"/>
      <c r="E13" s="8"/>
      <c r="F13" s="88">
        <f>F14</f>
        <v>3388933.75</v>
      </c>
      <c r="G13" s="88">
        <f>SUM(G14)</f>
        <v>3387734.2399999998</v>
      </c>
    </row>
    <row r="14" spans="1:7" ht="39" customHeight="1">
      <c r="A14" s="118" t="s">
        <v>152</v>
      </c>
      <c r="B14" s="121">
        <v>926</v>
      </c>
      <c r="C14" s="124" t="s">
        <v>153</v>
      </c>
      <c r="D14" s="125"/>
      <c r="E14" s="125"/>
      <c r="F14" s="126">
        <f>SUM(F15+F23+F20+F28)</f>
        <v>3388933.75</v>
      </c>
      <c r="G14" s="126">
        <f>SUM(G15+G23+G20+G28)</f>
        <v>3387734.2399999998</v>
      </c>
    </row>
    <row r="15" spans="1:7" ht="38.25" customHeight="1">
      <c r="A15" s="41" t="s">
        <v>182</v>
      </c>
      <c r="B15" s="110">
        <v>926</v>
      </c>
      <c r="C15" s="103" t="s">
        <v>154</v>
      </c>
      <c r="D15" s="47"/>
      <c r="E15" s="48"/>
      <c r="F15" s="58">
        <f>SUM(F16)</f>
        <v>2633491.75</v>
      </c>
      <c r="G15" s="58">
        <f>SUM(G16)</f>
        <v>2632292.2399999998</v>
      </c>
    </row>
    <row r="16" spans="1:7" ht="39.75" customHeight="1">
      <c r="A16" s="37" t="s">
        <v>492</v>
      </c>
      <c r="B16" s="8">
        <v>926</v>
      </c>
      <c r="C16" s="104" t="s">
        <v>154</v>
      </c>
      <c r="D16" s="36" t="s">
        <v>128</v>
      </c>
      <c r="E16" s="42"/>
      <c r="F16" s="63">
        <f>SUM(F17+F18+F19)</f>
        <v>2633491.75</v>
      </c>
      <c r="G16" s="63">
        <f>SUM(G17+G18+G19)</f>
        <v>2632292.2399999998</v>
      </c>
    </row>
    <row r="17" spans="1:7" ht="105" customHeight="1">
      <c r="A17" s="5" t="s">
        <v>558</v>
      </c>
      <c r="B17" s="8">
        <v>926</v>
      </c>
      <c r="C17" s="104" t="s">
        <v>154</v>
      </c>
      <c r="D17" s="36" t="s">
        <v>128</v>
      </c>
      <c r="E17" s="42">
        <v>100</v>
      </c>
      <c r="F17" s="63">
        <v>2322313.4</v>
      </c>
      <c r="G17" s="63">
        <v>2322313.4</v>
      </c>
    </row>
    <row r="18" spans="1:7" ht="62.25" customHeight="1">
      <c r="A18" s="56" t="s">
        <v>523</v>
      </c>
      <c r="B18" s="8">
        <v>926</v>
      </c>
      <c r="C18" s="104" t="s">
        <v>154</v>
      </c>
      <c r="D18" s="36" t="s">
        <v>128</v>
      </c>
      <c r="E18" s="91">
        <v>200</v>
      </c>
      <c r="F18" s="63">
        <v>303178.35</v>
      </c>
      <c r="G18" s="63">
        <v>301978.84</v>
      </c>
    </row>
    <row r="19" spans="1:7" ht="31.5" customHeight="1">
      <c r="A19" s="34" t="s">
        <v>496</v>
      </c>
      <c r="B19" s="8">
        <v>926</v>
      </c>
      <c r="C19" s="104" t="s">
        <v>154</v>
      </c>
      <c r="D19" s="36" t="s">
        <v>128</v>
      </c>
      <c r="E19" s="42">
        <v>800</v>
      </c>
      <c r="F19" s="63">
        <v>8000</v>
      </c>
      <c r="G19" s="63">
        <v>8000</v>
      </c>
    </row>
    <row r="20" spans="1:7" ht="27.75" customHeight="1">
      <c r="A20" s="37" t="s">
        <v>132</v>
      </c>
      <c r="B20" s="111">
        <v>926</v>
      </c>
      <c r="C20" s="109" t="s">
        <v>155</v>
      </c>
      <c r="D20" s="36" t="s">
        <v>131</v>
      </c>
      <c r="E20" s="42"/>
      <c r="F20" s="63">
        <f>SUM(F21)</f>
        <v>745442</v>
      </c>
      <c r="G20" s="63">
        <f>SUM(G21)</f>
        <v>745442</v>
      </c>
    </row>
    <row r="21" spans="1:7" ht="87.75" customHeight="1">
      <c r="A21" s="5" t="s">
        <v>525</v>
      </c>
      <c r="B21" s="111">
        <v>926</v>
      </c>
      <c r="C21" s="109" t="s">
        <v>155</v>
      </c>
      <c r="D21" s="36" t="s">
        <v>131</v>
      </c>
      <c r="E21" s="48">
        <v>100</v>
      </c>
      <c r="F21" s="63">
        <v>745442</v>
      </c>
      <c r="G21" s="63">
        <v>745442</v>
      </c>
    </row>
    <row r="22" spans="1:7" ht="47.25" customHeight="1">
      <c r="A22" s="101" t="s">
        <v>133</v>
      </c>
      <c r="B22" s="8">
        <v>926</v>
      </c>
      <c r="C22" s="104" t="s">
        <v>156</v>
      </c>
      <c r="D22" s="91" t="s">
        <v>134</v>
      </c>
      <c r="E22" s="42"/>
      <c r="F22" s="93">
        <f>SUM(F23)</f>
        <v>10000</v>
      </c>
      <c r="G22" s="93">
        <f>SUM(G23)</f>
        <v>10000</v>
      </c>
    </row>
    <row r="23" spans="1:7" ht="46.5" customHeight="1">
      <c r="A23" s="101" t="s">
        <v>559</v>
      </c>
      <c r="B23" s="8">
        <v>926</v>
      </c>
      <c r="C23" s="104" t="s">
        <v>156</v>
      </c>
      <c r="D23" s="91" t="s">
        <v>134</v>
      </c>
      <c r="E23" s="42">
        <v>200</v>
      </c>
      <c r="F23" s="93">
        <v>10000</v>
      </c>
      <c r="G23" s="93">
        <v>10000</v>
      </c>
    </row>
    <row r="24" spans="1:7" ht="34.5" customHeight="1">
      <c r="A24" s="37" t="s">
        <v>135</v>
      </c>
      <c r="B24" s="8">
        <v>926</v>
      </c>
      <c r="C24" s="104" t="s">
        <v>154</v>
      </c>
      <c r="D24" s="50" t="s">
        <v>66</v>
      </c>
      <c r="E24" s="42"/>
      <c r="F24" s="63">
        <f>F25</f>
        <v>0</v>
      </c>
      <c r="G24" s="63">
        <f>G25</f>
        <v>0</v>
      </c>
    </row>
    <row r="25" spans="1:7" ht="34.5" customHeight="1">
      <c r="A25" s="62" t="s">
        <v>136</v>
      </c>
      <c r="B25" s="8">
        <v>926</v>
      </c>
      <c r="C25" s="104" t="s">
        <v>154</v>
      </c>
      <c r="D25" s="50" t="s">
        <v>67</v>
      </c>
      <c r="E25" s="48"/>
      <c r="F25" s="63"/>
      <c r="G25" s="63"/>
    </row>
    <row r="26" spans="1:7" ht="35.25" customHeight="1">
      <c r="A26" s="101" t="s">
        <v>138</v>
      </c>
      <c r="B26" s="8">
        <v>926</v>
      </c>
      <c r="C26" s="104" t="s">
        <v>154</v>
      </c>
      <c r="D26" s="36" t="s">
        <v>137</v>
      </c>
      <c r="E26" s="112"/>
      <c r="F26" s="63"/>
      <c r="G26" s="63"/>
    </row>
    <row r="27" spans="1:7" ht="35.25" customHeight="1">
      <c r="A27" s="56" t="s">
        <v>500</v>
      </c>
      <c r="B27" s="8">
        <v>926</v>
      </c>
      <c r="C27" s="104" t="s">
        <v>154</v>
      </c>
      <c r="D27" s="36" t="s">
        <v>137</v>
      </c>
      <c r="E27" s="48">
        <v>200</v>
      </c>
      <c r="F27" s="63"/>
      <c r="G27" s="63"/>
    </row>
    <row r="28" spans="1:7" ht="33.75" customHeight="1">
      <c r="A28" s="34" t="s">
        <v>38</v>
      </c>
      <c r="B28" s="8">
        <v>926</v>
      </c>
      <c r="C28" s="104" t="s">
        <v>250</v>
      </c>
      <c r="D28" s="36" t="s">
        <v>248</v>
      </c>
      <c r="E28" s="48">
        <v>200</v>
      </c>
      <c r="F28" s="63"/>
      <c r="G28" s="63"/>
    </row>
    <row r="29" spans="1:7" ht="31.5" customHeight="1">
      <c r="A29" s="118" t="s">
        <v>158</v>
      </c>
      <c r="B29" s="119">
        <v>926</v>
      </c>
      <c r="C29" s="120" t="s">
        <v>159</v>
      </c>
      <c r="D29" s="121"/>
      <c r="E29" s="122"/>
      <c r="F29" s="123">
        <f>SUM(F30)</f>
        <v>243500</v>
      </c>
      <c r="G29" s="123">
        <f>SUM(G30)</f>
        <v>0</v>
      </c>
    </row>
    <row r="30" spans="1:7" ht="28.5" customHeight="1">
      <c r="A30" s="62" t="s">
        <v>160</v>
      </c>
      <c r="B30" s="8">
        <v>926</v>
      </c>
      <c r="C30" s="104" t="s">
        <v>157</v>
      </c>
      <c r="D30" s="36"/>
      <c r="E30" s="48"/>
      <c r="F30" s="63">
        <f>SUM(F31)</f>
        <v>243500</v>
      </c>
      <c r="G30" s="63">
        <f>SUM(G31)</f>
        <v>0</v>
      </c>
    </row>
    <row r="31" spans="1:7" ht="94.5" customHeight="1">
      <c r="A31" s="38" t="s">
        <v>150</v>
      </c>
      <c r="B31" s="8">
        <v>926</v>
      </c>
      <c r="C31" s="104" t="s">
        <v>157</v>
      </c>
      <c r="D31" s="8" t="s">
        <v>149</v>
      </c>
      <c r="E31" s="42"/>
      <c r="F31" s="64">
        <f>SUM(F32:F33)</f>
        <v>243500</v>
      </c>
      <c r="G31" s="64">
        <f>SUM(G32:G33)</f>
        <v>0</v>
      </c>
    </row>
    <row r="32" spans="1:7" ht="126.75" customHeight="1">
      <c r="A32" s="5" t="s">
        <v>508</v>
      </c>
      <c r="B32" s="8">
        <v>926</v>
      </c>
      <c r="C32" s="105" t="s">
        <v>157</v>
      </c>
      <c r="D32" s="8" t="s">
        <v>149</v>
      </c>
      <c r="E32" s="42">
        <v>100</v>
      </c>
      <c r="F32" s="64">
        <v>236129.9</v>
      </c>
      <c r="G32" s="64"/>
    </row>
    <row r="33" spans="1:7" ht="119.25" customHeight="1">
      <c r="A33" s="34" t="s">
        <v>509</v>
      </c>
      <c r="B33" s="8">
        <v>926</v>
      </c>
      <c r="C33" s="106" t="s">
        <v>157</v>
      </c>
      <c r="D33" s="8" t="s">
        <v>149</v>
      </c>
      <c r="E33" s="48">
        <v>200</v>
      </c>
      <c r="F33" s="64">
        <v>7370.1</v>
      </c>
      <c r="G33" s="64"/>
    </row>
    <row r="34" spans="1:7" ht="18.75" customHeight="1">
      <c r="A34" s="118" t="s">
        <v>161</v>
      </c>
      <c r="B34" s="119">
        <v>926</v>
      </c>
      <c r="C34" s="120" t="s">
        <v>163</v>
      </c>
      <c r="D34" s="121"/>
      <c r="E34" s="122"/>
      <c r="F34" s="123">
        <f>F35</f>
        <v>114000</v>
      </c>
      <c r="G34" s="123">
        <f>G35</f>
        <v>114000</v>
      </c>
    </row>
    <row r="35" spans="1:7" ht="51" customHeight="1">
      <c r="A35" s="62" t="s">
        <v>162</v>
      </c>
      <c r="B35" s="8">
        <v>926</v>
      </c>
      <c r="C35" s="113" t="s">
        <v>164</v>
      </c>
      <c r="D35" s="114"/>
      <c r="E35" s="91"/>
      <c r="F35" s="93">
        <f>SUM(F36)</f>
        <v>114000</v>
      </c>
      <c r="G35" s="93">
        <f>SUM(G36)</f>
        <v>114000</v>
      </c>
    </row>
    <row r="36" spans="1:7" ht="65.25" customHeight="1">
      <c r="A36" s="37" t="s">
        <v>92</v>
      </c>
      <c r="B36" s="8">
        <v>926</v>
      </c>
      <c r="C36" s="107" t="s">
        <v>164</v>
      </c>
      <c r="D36" s="50" t="s">
        <v>88</v>
      </c>
      <c r="E36" s="42"/>
      <c r="F36" s="86">
        <f>SUM(F37)</f>
        <v>114000</v>
      </c>
      <c r="G36" s="86">
        <f>SUM(G37)</f>
        <v>114000</v>
      </c>
    </row>
    <row r="37" spans="1:7" s="115" customFormat="1" ht="24.75" customHeight="1">
      <c r="A37" s="136" t="s">
        <v>477</v>
      </c>
      <c r="B37" s="132">
        <v>926</v>
      </c>
      <c r="C37" s="137"/>
      <c r="D37" s="138" t="s">
        <v>88</v>
      </c>
      <c r="E37" s="112">
        <v>200</v>
      </c>
      <c r="F37" s="130">
        <v>114000</v>
      </c>
      <c r="G37" s="130">
        <v>114000</v>
      </c>
    </row>
    <row r="38" spans="1:7" ht="30.75" customHeight="1">
      <c r="A38" s="141" t="s">
        <v>227</v>
      </c>
      <c r="B38" s="119">
        <v>926</v>
      </c>
      <c r="C38" s="120" t="s">
        <v>225</v>
      </c>
      <c r="D38" s="121"/>
      <c r="E38" s="122"/>
      <c r="F38" s="123">
        <f>F39</f>
        <v>0</v>
      </c>
      <c r="G38" s="123">
        <f>G39</f>
        <v>0</v>
      </c>
    </row>
    <row r="39" spans="1:7" ht="33" customHeight="1">
      <c r="A39" s="92" t="s">
        <v>226</v>
      </c>
      <c r="B39" s="8">
        <v>926</v>
      </c>
      <c r="C39" s="116" t="s">
        <v>225</v>
      </c>
      <c r="D39" s="91" t="s">
        <v>220</v>
      </c>
      <c r="E39" s="48"/>
      <c r="F39" s="77">
        <f>F40</f>
        <v>0</v>
      </c>
      <c r="G39" s="77">
        <f>G40</f>
        <v>0</v>
      </c>
    </row>
    <row r="40" spans="1:7" ht="56.25" customHeight="1">
      <c r="A40" s="6" t="s">
        <v>540</v>
      </c>
      <c r="B40" s="8">
        <v>926</v>
      </c>
      <c r="C40" s="116" t="s">
        <v>225</v>
      </c>
      <c r="D40" s="91" t="s">
        <v>220</v>
      </c>
      <c r="E40" s="42">
        <v>200</v>
      </c>
      <c r="F40" s="86"/>
      <c r="G40" s="86"/>
    </row>
    <row r="41" spans="1:7" ht="25.5" customHeight="1">
      <c r="A41" s="127" t="s">
        <v>165</v>
      </c>
      <c r="B41" s="119">
        <v>926</v>
      </c>
      <c r="C41" s="128" t="s">
        <v>166</v>
      </c>
      <c r="D41" s="121"/>
      <c r="E41" s="122"/>
      <c r="F41" s="129">
        <f>SUM(F42)</f>
        <v>1241104.6</v>
      </c>
      <c r="G41" s="129">
        <f>SUM(G42)</f>
        <v>1242277.1099999999</v>
      </c>
    </row>
    <row r="42" spans="1:7" ht="33.75" customHeight="1">
      <c r="A42" s="92" t="s">
        <v>167</v>
      </c>
      <c r="B42" s="8">
        <v>926</v>
      </c>
      <c r="C42" s="106" t="s">
        <v>168</v>
      </c>
      <c r="D42" s="91"/>
      <c r="E42" s="48"/>
      <c r="F42" s="77">
        <f>SUM(F43+F45+F47+F49+F51+F54)</f>
        <v>1241104.6</v>
      </c>
      <c r="G42" s="77">
        <f>SUM(G43+G45+G47+G49+G51+G54)</f>
        <v>1242277.1099999999</v>
      </c>
    </row>
    <row r="43" spans="1:7" ht="42.75" customHeight="1">
      <c r="A43" s="92" t="s">
        <v>95</v>
      </c>
      <c r="B43" s="8">
        <v>926</v>
      </c>
      <c r="C43" s="116" t="s">
        <v>168</v>
      </c>
      <c r="D43" s="91" t="s">
        <v>96</v>
      </c>
      <c r="E43" s="48"/>
      <c r="F43" s="77">
        <f>F44</f>
        <v>900000</v>
      </c>
      <c r="G43" s="77">
        <f>G44</f>
        <v>900000</v>
      </c>
    </row>
    <row r="44" spans="1:7" ht="35.25" customHeight="1">
      <c r="A44" s="6" t="s">
        <v>560</v>
      </c>
      <c r="B44" s="8">
        <v>926</v>
      </c>
      <c r="C44" s="116" t="s">
        <v>168</v>
      </c>
      <c r="D44" s="91" t="s">
        <v>96</v>
      </c>
      <c r="E44" s="42">
        <v>200</v>
      </c>
      <c r="F44" s="86">
        <v>900000</v>
      </c>
      <c r="G44" s="86">
        <v>900000</v>
      </c>
    </row>
    <row r="45" spans="1:7" ht="33" customHeight="1">
      <c r="A45" s="37" t="s">
        <v>99</v>
      </c>
      <c r="B45" s="8">
        <v>926</v>
      </c>
      <c r="C45" s="116" t="s">
        <v>168</v>
      </c>
      <c r="D45" s="36" t="s">
        <v>100</v>
      </c>
      <c r="E45" s="112"/>
      <c r="F45" s="130">
        <f>SUM(F46)</f>
        <v>181088.6</v>
      </c>
      <c r="G45" s="130">
        <f>SUM(G46)</f>
        <v>182261.11</v>
      </c>
    </row>
    <row r="46" spans="1:7" ht="50.25" customHeight="1">
      <c r="A46" s="34" t="s">
        <v>512</v>
      </c>
      <c r="B46" s="8">
        <v>926</v>
      </c>
      <c r="C46" s="116" t="s">
        <v>168</v>
      </c>
      <c r="D46" s="36" t="s">
        <v>100</v>
      </c>
      <c r="E46" s="91">
        <v>200</v>
      </c>
      <c r="F46" s="93">
        <v>181088.6</v>
      </c>
      <c r="G46" s="93">
        <v>182261.11</v>
      </c>
    </row>
    <row r="47" spans="1:7" ht="33" customHeight="1">
      <c r="A47" s="92" t="s">
        <v>222</v>
      </c>
      <c r="B47" s="8">
        <v>926</v>
      </c>
      <c r="C47" s="116" t="s">
        <v>168</v>
      </c>
      <c r="D47" s="91" t="s">
        <v>209</v>
      </c>
      <c r="E47" s="48"/>
      <c r="F47" s="77"/>
      <c r="G47" s="77"/>
    </row>
    <row r="48" spans="1:7" ht="51">
      <c r="A48" s="6" t="s">
        <v>561</v>
      </c>
      <c r="B48" s="8">
        <v>926</v>
      </c>
      <c r="C48" s="116" t="s">
        <v>168</v>
      </c>
      <c r="D48" s="91" t="s">
        <v>209</v>
      </c>
      <c r="E48" s="42">
        <v>200</v>
      </c>
      <c r="F48" s="86"/>
      <c r="G48" s="86"/>
    </row>
    <row r="49" spans="1:7" ht="25.5">
      <c r="A49" s="37" t="s">
        <v>223</v>
      </c>
      <c r="B49" s="8">
        <v>926</v>
      </c>
      <c r="C49" s="116" t="s">
        <v>168</v>
      </c>
      <c r="D49" s="36" t="s">
        <v>215</v>
      </c>
      <c r="E49" s="112"/>
      <c r="F49" s="140"/>
      <c r="G49" s="140"/>
    </row>
    <row r="50" spans="1:7" ht="48" customHeight="1">
      <c r="A50" s="34" t="s">
        <v>562</v>
      </c>
      <c r="B50" s="8">
        <v>926</v>
      </c>
      <c r="C50" s="116" t="s">
        <v>168</v>
      </c>
      <c r="D50" s="36" t="s">
        <v>224</v>
      </c>
      <c r="E50" s="42">
        <v>200</v>
      </c>
      <c r="F50" s="60"/>
      <c r="G50" s="60"/>
    </row>
    <row r="51" spans="1:7" ht="53.25" customHeight="1">
      <c r="A51" s="37" t="s">
        <v>126</v>
      </c>
      <c r="B51" s="8">
        <v>926</v>
      </c>
      <c r="C51" s="116" t="s">
        <v>168</v>
      </c>
      <c r="D51" s="50" t="s">
        <v>127</v>
      </c>
      <c r="E51" s="112"/>
      <c r="F51" s="130">
        <f>SUM(F52)</f>
        <v>150016</v>
      </c>
      <c r="G51" s="130">
        <f>SUM(G52)</f>
        <v>150016</v>
      </c>
    </row>
    <row r="52" spans="1:7" ht="34.5" customHeight="1">
      <c r="A52" s="34" t="s">
        <v>491</v>
      </c>
      <c r="B52" s="8">
        <v>926</v>
      </c>
      <c r="C52" s="116" t="s">
        <v>168</v>
      </c>
      <c r="D52" s="50" t="s">
        <v>127</v>
      </c>
      <c r="E52" s="91">
        <v>200</v>
      </c>
      <c r="F52" s="93">
        <v>150016</v>
      </c>
      <c r="G52" s="93">
        <v>150016</v>
      </c>
    </row>
    <row r="53" spans="1:7" ht="30" customHeight="1">
      <c r="A53" s="62" t="s">
        <v>563</v>
      </c>
      <c r="B53" s="8">
        <v>926</v>
      </c>
      <c r="C53" s="116" t="s">
        <v>168</v>
      </c>
      <c r="D53" s="50" t="s">
        <v>107</v>
      </c>
      <c r="E53" s="91"/>
      <c r="F53" s="93">
        <v>10000</v>
      </c>
      <c r="G53" s="93">
        <v>10000</v>
      </c>
    </row>
    <row r="54" spans="1:7" ht="27" customHeight="1">
      <c r="A54" s="34" t="s">
        <v>564</v>
      </c>
      <c r="B54" s="8">
        <v>926</v>
      </c>
      <c r="C54" s="116" t="s">
        <v>168</v>
      </c>
      <c r="D54" s="50" t="s">
        <v>107</v>
      </c>
      <c r="E54" s="91">
        <v>200</v>
      </c>
      <c r="F54" s="93">
        <v>10000</v>
      </c>
      <c r="G54" s="93">
        <v>10000</v>
      </c>
    </row>
    <row r="55" spans="1:7" ht="28.5" customHeight="1">
      <c r="A55" s="118" t="s">
        <v>169</v>
      </c>
      <c r="B55" s="119">
        <v>926</v>
      </c>
      <c r="C55" s="120" t="s">
        <v>170</v>
      </c>
      <c r="D55" s="97"/>
      <c r="E55" s="122"/>
      <c r="F55" s="123">
        <f>F56</f>
        <v>3016797.85</v>
      </c>
      <c r="G55" s="123">
        <f>G56</f>
        <v>3016797.85</v>
      </c>
    </row>
    <row r="56" spans="1:7" ht="26.25" customHeight="1">
      <c r="A56" s="62" t="s">
        <v>171</v>
      </c>
      <c r="B56" s="8">
        <v>926</v>
      </c>
      <c r="C56" s="113" t="s">
        <v>172</v>
      </c>
      <c r="D56" s="36"/>
      <c r="E56" s="42"/>
      <c r="F56" s="86">
        <f>SUM(F58+F62+F63)</f>
        <v>3016797.85</v>
      </c>
      <c r="G56" s="86">
        <f>SUM(G58+G62+G63)</f>
        <v>3016797.85</v>
      </c>
    </row>
    <row r="57" spans="1:7" ht="96.75" customHeight="1">
      <c r="A57" s="37" t="s">
        <v>111</v>
      </c>
      <c r="B57" s="8">
        <v>926</v>
      </c>
      <c r="C57" s="113" t="s">
        <v>172</v>
      </c>
      <c r="D57" s="36" t="s">
        <v>112</v>
      </c>
      <c r="E57" s="42"/>
      <c r="F57" s="63">
        <v>2814889.5</v>
      </c>
      <c r="G57" s="63">
        <v>2814889.5</v>
      </c>
    </row>
    <row r="58" spans="1:7" ht="81" customHeight="1">
      <c r="A58" s="37" t="s">
        <v>565</v>
      </c>
      <c r="B58" s="8">
        <v>926</v>
      </c>
      <c r="C58" s="113" t="s">
        <v>172</v>
      </c>
      <c r="D58" s="36" t="s">
        <v>112</v>
      </c>
      <c r="E58" s="42">
        <v>100</v>
      </c>
      <c r="F58" s="63">
        <v>2783962.85</v>
      </c>
      <c r="G58" s="63">
        <v>2783962.85</v>
      </c>
    </row>
    <row r="59" spans="1:7" ht="25.5" customHeight="1">
      <c r="A59" s="37" t="s">
        <v>115</v>
      </c>
      <c r="B59" s="8">
        <v>926</v>
      </c>
      <c r="C59" s="113" t="s">
        <v>172</v>
      </c>
      <c r="D59" s="36" t="s">
        <v>173</v>
      </c>
      <c r="E59" s="42"/>
      <c r="F59" s="63"/>
      <c r="G59" s="63"/>
    </row>
    <row r="60" spans="1:7" s="78" customFormat="1" ht="127.5" customHeight="1">
      <c r="A60" s="37" t="s">
        <v>566</v>
      </c>
      <c r="B60" s="8">
        <v>926</v>
      </c>
      <c r="C60" s="113" t="s">
        <v>172</v>
      </c>
      <c r="D60" s="36" t="s">
        <v>173</v>
      </c>
      <c r="E60" s="42">
        <v>100</v>
      </c>
      <c r="F60" s="63"/>
      <c r="G60" s="63"/>
    </row>
    <row r="61" spans="1:7" ht="42.75" customHeight="1">
      <c r="A61" s="37" t="s">
        <v>113</v>
      </c>
      <c r="B61" s="8">
        <v>926</v>
      </c>
      <c r="C61" s="113" t="s">
        <v>172</v>
      </c>
      <c r="D61" s="36" t="s">
        <v>114</v>
      </c>
      <c r="E61" s="42"/>
      <c r="F61" s="63">
        <f>F62</f>
        <v>227835</v>
      </c>
      <c r="G61" s="63">
        <f>G62</f>
        <v>227835</v>
      </c>
    </row>
    <row r="62" spans="1:7" ht="33.75" customHeight="1">
      <c r="A62" s="34" t="s">
        <v>517</v>
      </c>
      <c r="B62" s="8">
        <v>926</v>
      </c>
      <c r="C62" s="113" t="s">
        <v>172</v>
      </c>
      <c r="D62" s="36" t="s">
        <v>114</v>
      </c>
      <c r="E62" s="42">
        <v>200</v>
      </c>
      <c r="F62" s="63">
        <v>227835</v>
      </c>
      <c r="G62" s="63">
        <v>227835</v>
      </c>
    </row>
    <row r="63" spans="1:7" s="78" customFormat="1" ht="31.5" customHeight="1">
      <c r="A63" s="34" t="s">
        <v>518</v>
      </c>
      <c r="B63" s="8">
        <v>926</v>
      </c>
      <c r="C63" s="113" t="s">
        <v>172</v>
      </c>
      <c r="D63" s="36" t="s">
        <v>114</v>
      </c>
      <c r="E63" s="42">
        <v>800</v>
      </c>
      <c r="F63" s="63">
        <v>5000</v>
      </c>
      <c r="G63" s="63">
        <v>5000</v>
      </c>
    </row>
    <row r="64" spans="1:7" ht="32.25" customHeight="1">
      <c r="A64" s="118" t="s">
        <v>174</v>
      </c>
      <c r="B64" s="125">
        <v>926</v>
      </c>
      <c r="C64" s="120" t="s">
        <v>176</v>
      </c>
      <c r="D64" s="121"/>
      <c r="E64" s="121"/>
      <c r="F64" s="123">
        <f>F65</f>
        <v>237790.8</v>
      </c>
      <c r="G64" s="123">
        <f>G65</f>
        <v>237790.8</v>
      </c>
    </row>
    <row r="65" spans="1:7" ht="24.75" customHeight="1">
      <c r="A65" s="37" t="s">
        <v>175</v>
      </c>
      <c r="B65" s="8">
        <v>926</v>
      </c>
      <c r="C65" s="104" t="s">
        <v>177</v>
      </c>
      <c r="D65" s="36"/>
      <c r="E65" s="42"/>
      <c r="F65" s="86">
        <f>F67</f>
        <v>237790.8</v>
      </c>
      <c r="G65" s="86">
        <f>G67</f>
        <v>237790.8</v>
      </c>
    </row>
    <row r="66" spans="1:7" ht="72" customHeight="1">
      <c r="A66" s="269" t="s">
        <v>144</v>
      </c>
      <c r="B66" s="8">
        <v>926</v>
      </c>
      <c r="C66" s="113" t="s">
        <v>177</v>
      </c>
      <c r="D66" s="8" t="s">
        <v>143</v>
      </c>
      <c r="E66" s="42"/>
      <c r="F66" s="86">
        <f>SUM(F67)</f>
        <v>237790.8</v>
      </c>
      <c r="G66" s="86">
        <f>SUM(G67)</f>
        <v>237790.8</v>
      </c>
    </row>
    <row r="67" spans="1:7" s="78" customFormat="1" ht="97.5" customHeight="1">
      <c r="A67" s="269" t="s">
        <v>552</v>
      </c>
      <c r="B67" s="8">
        <v>926</v>
      </c>
      <c r="C67" s="113" t="s">
        <v>177</v>
      </c>
      <c r="D67" s="8" t="s">
        <v>143</v>
      </c>
      <c r="E67" s="42">
        <v>300</v>
      </c>
      <c r="F67" s="86">
        <v>237790.8</v>
      </c>
      <c r="G67" s="86">
        <v>237790.8</v>
      </c>
    </row>
    <row r="68" spans="1:7" ht="12.75">
      <c r="A68" s="118" t="s">
        <v>178</v>
      </c>
      <c r="B68" s="119">
        <v>926</v>
      </c>
      <c r="C68" s="120" t="s">
        <v>179</v>
      </c>
      <c r="D68" s="121"/>
      <c r="E68" s="122"/>
      <c r="F68" s="123">
        <f>SUM(F71)</f>
        <v>0</v>
      </c>
      <c r="G68" s="123">
        <f>SUM(G71)</f>
        <v>0</v>
      </c>
    </row>
    <row r="69" spans="1:7" ht="12.75">
      <c r="A69" s="131" t="s">
        <v>180</v>
      </c>
      <c r="B69" s="132">
        <v>926</v>
      </c>
      <c r="C69" s="133" t="s">
        <v>181</v>
      </c>
      <c r="D69" s="134"/>
      <c r="E69" s="112"/>
      <c r="F69" s="130">
        <f>SUM(F70)</f>
        <v>0</v>
      </c>
      <c r="G69" s="130">
        <f>SUM(G70)</f>
        <v>0</v>
      </c>
    </row>
    <row r="70" spans="1:7" ht="25.5">
      <c r="A70" s="131" t="s">
        <v>121</v>
      </c>
      <c r="B70" s="132">
        <v>926</v>
      </c>
      <c r="C70" s="133" t="s">
        <v>181</v>
      </c>
      <c r="D70" s="134" t="s">
        <v>122</v>
      </c>
      <c r="E70" s="112"/>
      <c r="F70" s="130">
        <f>SUM(F71)</f>
        <v>0</v>
      </c>
      <c r="G70" s="130">
        <f>SUM(G71)</f>
        <v>0</v>
      </c>
    </row>
    <row r="71" spans="1:7" ht="51">
      <c r="A71" s="131" t="s">
        <v>567</v>
      </c>
      <c r="B71" s="132">
        <v>926</v>
      </c>
      <c r="C71" s="133" t="s">
        <v>181</v>
      </c>
      <c r="D71" s="134" t="s">
        <v>122</v>
      </c>
      <c r="E71" s="117">
        <v>200</v>
      </c>
      <c r="F71" s="135"/>
      <c r="G71" s="135"/>
    </row>
    <row r="72" spans="1:7" ht="12.75">
      <c r="A72" s="46" t="s">
        <v>36</v>
      </c>
      <c r="B72" s="87"/>
      <c r="C72" s="87"/>
      <c r="D72" s="44"/>
      <c r="E72" s="45"/>
      <c r="F72" s="65">
        <f>SUM(F68+F64+F55+F41+F38+F34+F29+F14)</f>
        <v>8242127</v>
      </c>
      <c r="G72" s="65">
        <f>SUM(G68+G64+G55+G41+G38+G34+G29+G14)</f>
        <v>7998600</v>
      </c>
    </row>
    <row r="73" spans="1:7" ht="12.75">
      <c r="A73" s="66" t="s">
        <v>3</v>
      </c>
      <c r="B73" s="12"/>
      <c r="C73" s="12"/>
      <c r="D73" s="12"/>
      <c r="E73" s="47"/>
      <c r="F73" s="47" t="s">
        <v>68</v>
      </c>
      <c r="G73" s="47" t="s">
        <v>68</v>
      </c>
    </row>
  </sheetData>
  <sheetProtection/>
  <mergeCells count="6">
    <mergeCell ref="A4:F4"/>
    <mergeCell ref="A5:F5"/>
    <mergeCell ref="A8:F8"/>
    <mergeCell ref="A1:F1"/>
    <mergeCell ref="A2:F2"/>
    <mergeCell ref="A3:F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9" sqref="A9:C9"/>
    </sheetView>
  </sheetViews>
  <sheetFormatPr defaultColWidth="9.00390625" defaultRowHeight="12.75"/>
  <cols>
    <col min="1" max="1" width="24.375" style="0" customWidth="1"/>
    <col min="2" max="2" width="50.125" style="0" customWidth="1"/>
    <col min="3" max="3" width="17.375" style="0" customWidth="1"/>
    <col min="4" max="10" width="9.125" style="0" hidden="1" customWidth="1"/>
  </cols>
  <sheetData>
    <row r="1" spans="1:3" ht="12.75">
      <c r="A1" s="282" t="s">
        <v>187</v>
      </c>
      <c r="B1" s="282"/>
      <c r="C1" s="282"/>
    </row>
    <row r="2" spans="1:3" ht="12.75">
      <c r="A2" s="282" t="s">
        <v>76</v>
      </c>
      <c r="B2" s="282"/>
      <c r="C2" s="282"/>
    </row>
    <row r="3" spans="1:3" ht="12.75">
      <c r="A3" s="282" t="s">
        <v>77</v>
      </c>
      <c r="B3" s="282"/>
      <c r="C3" s="282"/>
    </row>
    <row r="4" spans="1:10" ht="12.75">
      <c r="A4" s="292" t="s">
        <v>295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292" t="s">
        <v>580</v>
      </c>
      <c r="B5" s="292"/>
      <c r="C5" s="292"/>
      <c r="D5" s="292"/>
      <c r="E5" s="292"/>
      <c r="F5" s="292"/>
      <c r="G5" s="292"/>
      <c r="H5" s="292"/>
      <c r="I5" s="292"/>
      <c r="J5" s="292"/>
    </row>
    <row r="7" spans="1:3" ht="12.75">
      <c r="A7" s="288" t="s">
        <v>4</v>
      </c>
      <c r="B7" s="288"/>
      <c r="C7" s="288"/>
    </row>
    <row r="8" spans="1:3" ht="12.75">
      <c r="A8" s="288" t="s">
        <v>5</v>
      </c>
      <c r="B8" s="288"/>
      <c r="C8" s="288"/>
    </row>
    <row r="9" spans="1:3" ht="12.75">
      <c r="A9" s="288" t="s">
        <v>581</v>
      </c>
      <c r="B9" s="288"/>
      <c r="C9" s="288"/>
    </row>
    <row r="11" spans="1:3" ht="12.75">
      <c r="A11" s="7" t="s">
        <v>468</v>
      </c>
      <c r="B11" s="7" t="s">
        <v>6</v>
      </c>
      <c r="C11" s="8" t="s">
        <v>41</v>
      </c>
    </row>
    <row r="12" spans="1:3" ht="31.5" customHeight="1">
      <c r="A12" s="9" t="s">
        <v>191</v>
      </c>
      <c r="B12" s="10" t="s">
        <v>7</v>
      </c>
      <c r="C12" s="71">
        <f>SUM(C13-C14)</f>
        <v>0</v>
      </c>
    </row>
    <row r="13" spans="1:3" ht="33" customHeight="1">
      <c r="A13" s="7" t="s">
        <v>192</v>
      </c>
      <c r="B13" s="11" t="s">
        <v>8</v>
      </c>
      <c r="C13" s="72">
        <f>Лист2!C69</f>
        <v>9642594.1</v>
      </c>
    </row>
    <row r="14" spans="1:3" ht="29.25" customHeight="1">
      <c r="A14" s="7" t="s">
        <v>193</v>
      </c>
      <c r="B14" s="11" t="s">
        <v>9</v>
      </c>
      <c r="C14" s="72">
        <f>Лист4!D109</f>
        <v>9642594.1</v>
      </c>
    </row>
    <row r="15" spans="1:3" ht="12.75">
      <c r="A15" s="12"/>
      <c r="B15" s="13" t="s">
        <v>10</v>
      </c>
      <c r="C15" s="73">
        <v>0</v>
      </c>
    </row>
  </sheetData>
  <sheetProtection/>
  <mergeCells count="8">
    <mergeCell ref="A7:C7"/>
    <mergeCell ref="A8:C8"/>
    <mergeCell ref="A9:C9"/>
    <mergeCell ref="A1:C1"/>
    <mergeCell ref="A2:C2"/>
    <mergeCell ref="A3:C3"/>
    <mergeCell ref="A4:J4"/>
    <mergeCell ref="A5:J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26.375" style="0" customWidth="1"/>
    <col min="2" max="2" width="47.375" style="0" customWidth="1"/>
    <col min="3" max="3" width="15.75390625" style="0" customWidth="1"/>
    <col min="4" max="4" width="16.625" style="0" customWidth="1"/>
    <col min="5" max="5" width="0.37109375" style="0" customWidth="1"/>
    <col min="6" max="10" width="9.125" style="0" hidden="1" customWidth="1"/>
  </cols>
  <sheetData>
    <row r="1" spans="1:4" ht="12.75">
      <c r="A1" s="282" t="s">
        <v>188</v>
      </c>
      <c r="B1" s="282"/>
      <c r="C1" s="282"/>
      <c r="D1" s="282"/>
    </row>
    <row r="2" spans="1:4" ht="12.75">
      <c r="A2" s="282" t="s">
        <v>76</v>
      </c>
      <c r="B2" s="282"/>
      <c r="C2" s="282"/>
      <c r="D2" s="282"/>
    </row>
    <row r="3" spans="1:4" ht="12.75">
      <c r="A3" s="282" t="s">
        <v>77</v>
      </c>
      <c r="B3" s="282"/>
      <c r="C3" s="282"/>
      <c r="D3" s="282"/>
    </row>
    <row r="4" spans="1:10" ht="12.75">
      <c r="A4" s="292" t="s">
        <v>295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292" t="s">
        <v>580</v>
      </c>
      <c r="B5" s="292"/>
      <c r="C5" s="292"/>
      <c r="D5" s="292"/>
      <c r="E5" s="292"/>
      <c r="F5" s="292"/>
      <c r="G5" s="292"/>
      <c r="H5" s="292"/>
      <c r="I5" s="292"/>
      <c r="J5" s="292"/>
    </row>
    <row r="7" spans="1:3" ht="12.75">
      <c r="A7" s="288" t="s">
        <v>4</v>
      </c>
      <c r="B7" s="288"/>
      <c r="C7" s="288"/>
    </row>
    <row r="8" spans="1:3" ht="12.75">
      <c r="A8" s="288" t="s">
        <v>5</v>
      </c>
      <c r="B8" s="288"/>
      <c r="C8" s="288"/>
    </row>
    <row r="9" spans="1:3" ht="12" customHeight="1">
      <c r="A9" s="288" t="s">
        <v>582</v>
      </c>
      <c r="B9" s="288"/>
      <c r="C9" s="288"/>
    </row>
    <row r="11" spans="1:4" ht="27.75" customHeight="1">
      <c r="A11" s="7" t="s">
        <v>0</v>
      </c>
      <c r="B11" s="7" t="s">
        <v>6</v>
      </c>
      <c r="C11" s="8" t="s">
        <v>303</v>
      </c>
      <c r="D11" s="8" t="s">
        <v>583</v>
      </c>
    </row>
    <row r="12" spans="1:4" ht="35.25" customHeight="1">
      <c r="A12" s="9" t="s">
        <v>191</v>
      </c>
      <c r="B12" s="10" t="s">
        <v>7</v>
      </c>
      <c r="C12" s="71">
        <f>SUM(C13-C14)</f>
        <v>0</v>
      </c>
      <c r="D12" s="71">
        <f>SUM(D13-D14)</f>
        <v>0</v>
      </c>
    </row>
    <row r="13" spans="1:4" ht="28.5" customHeight="1">
      <c r="A13" s="7" t="s">
        <v>192</v>
      </c>
      <c r="B13" s="11" t="s">
        <v>8</v>
      </c>
      <c r="C13" s="72">
        <f>Лист3!C65</f>
        <v>8242127</v>
      </c>
      <c r="D13" s="72">
        <f>Лист3!D65</f>
        <v>7998600</v>
      </c>
    </row>
    <row r="14" spans="1:4" ht="27" customHeight="1">
      <c r="A14" s="7" t="s">
        <v>193</v>
      </c>
      <c r="B14" s="11" t="s">
        <v>9</v>
      </c>
      <c r="C14" s="72">
        <f>Лист5!D88</f>
        <v>8242127</v>
      </c>
      <c r="D14" s="72">
        <f>Лист5!E88</f>
        <v>7998600</v>
      </c>
    </row>
    <row r="15" spans="1:4" ht="12.75">
      <c r="A15" s="12"/>
      <c r="B15" s="13" t="s">
        <v>10</v>
      </c>
      <c r="C15" s="73">
        <v>0</v>
      </c>
      <c r="D15" s="73">
        <v>0</v>
      </c>
    </row>
  </sheetData>
  <sheetProtection/>
  <mergeCells count="8">
    <mergeCell ref="A9:C9"/>
    <mergeCell ref="A1:D1"/>
    <mergeCell ref="A2:D2"/>
    <mergeCell ref="A3:D3"/>
    <mergeCell ref="A7:C7"/>
    <mergeCell ref="A8:C8"/>
    <mergeCell ref="A4:J4"/>
    <mergeCell ref="A5:J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2021-11-11T10:39:06Z</cp:lastPrinted>
  <dcterms:created xsi:type="dcterms:W3CDTF">2011-04-14T11:17:32Z</dcterms:created>
  <dcterms:modified xsi:type="dcterms:W3CDTF">2021-11-11T10:58:17Z</dcterms:modified>
  <cp:category/>
  <cp:version/>
  <cp:contentType/>
  <cp:contentStatus/>
</cp:coreProperties>
</file>