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 " sheetId="6" r:id="rId6"/>
    <sheet name="Лист7 " sheetId="7" r:id="rId7"/>
    <sheet name="Лист8" sheetId="8" r:id="rId8"/>
    <sheet name="Лист9" sheetId="9" r:id="rId9"/>
    <sheet name="Лист10" sheetId="10" r:id="rId10"/>
    <sheet name="Лист11" sheetId="11" r:id="rId11"/>
    <sheet name="Лист6" sheetId="12" r:id="rId12"/>
  </sheets>
  <definedNames/>
  <calcPr fullCalcOnLoad="1"/>
</workbook>
</file>

<file path=xl/sharedStrings.xml><?xml version="1.0" encoding="utf-8"?>
<sst xmlns="http://schemas.openxmlformats.org/spreadsheetml/2006/main" count="878" uniqueCount="332">
  <si>
    <t>Российской Федерации</t>
  </si>
  <si>
    <t>Код</t>
  </si>
  <si>
    <t>Наименование</t>
  </si>
  <si>
    <t>Приложение 2</t>
  </si>
  <si>
    <t>к Решению Муниципального Совета</t>
  </si>
  <si>
    <t>ПРОФИЦИТ/ДЕФИЦИТ</t>
  </si>
  <si>
    <t>Вощажниковского сельского поселения</t>
  </si>
  <si>
    <t>Источники</t>
  </si>
  <si>
    <t>внутреннего финансирования дефицита бюджета</t>
  </si>
  <si>
    <t>НАИМЕНОВАНИЕ</t>
  </si>
  <si>
    <t>Изменение остатков средств на счетах по учету средств  бюджета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</si>
  <si>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</si>
  <si>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</si>
  <si>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</si>
  <si>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 xml:space="preserve"> </t>
  </si>
  <si>
    <t xml:space="preserve">   Прогнозируемые доходы бюджета сельского поселения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</si>
  <si>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</si>
  <si>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</si>
  <si>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</si>
  <si>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</si>
  <si>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182 101 02000 01 0000 110</t>
  </si>
  <si>
    <t>Налог на доходы физических лиц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</si>
  <si>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</si>
  <si>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</si>
  <si>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</si>
  <si>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</si>
  <si>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</si>
  <si>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182 106 06000 00 0000 110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</si>
  <si>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</si>
  <si>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</si>
  <si>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</si>
  <si>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</si>
  <si>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</si>
  <si>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</si>
  <si>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</si>
  <si>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                                                                                                                      Приложение 1</t>
  </si>
  <si>
    <t>Перечень главных администраторов доходов и источников финансирования дефицита бюджета сельского поселения</t>
  </si>
  <si>
    <t>111 05035 10 0000 120</t>
  </si>
  <si>
    <t>117 01050 10 0000 180</t>
  </si>
  <si>
    <t>202 04012 10 0000 151</t>
  </si>
  <si>
    <t>202 04999 10 0000 151</t>
  </si>
  <si>
    <t>116 23051 10 0000 140</t>
  </si>
  <si>
    <t>218 05010 10 0000 151</t>
  </si>
  <si>
    <t>218 05030 10 0000 180</t>
  </si>
  <si>
    <t>000 101 00000 00 0000 000</t>
  </si>
  <si>
    <t>000 106 00000 00 0000 000</t>
  </si>
  <si>
    <t>000 200 00000 00 0000 000</t>
  </si>
  <si>
    <t>000 202 00000 00 0000 000</t>
  </si>
  <si>
    <t>Дотации бюджетам поселений на выравнивание бюджетной обеспеченности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</si>
  <si>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</si>
  <si>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</si>
  <si>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</si>
  <si>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</si>
  <si>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</si>
  <si>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</si>
  <si>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</si>
  <si>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</si>
  <si>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доходов бюджетов Российской Федерации</t>
  </si>
  <si>
    <t>Приложение 5</t>
  </si>
  <si>
    <t>Приложение 6</t>
  </si>
  <si>
    <t>План (руб.)</t>
  </si>
  <si>
    <t>Сумма (руб.)</t>
  </si>
  <si>
    <t>Приложение 7</t>
  </si>
  <si>
    <t>2017 год (руб.)</t>
  </si>
  <si>
    <t>2017 год                    (руб.)</t>
  </si>
  <si>
    <t>третьего созыва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</si>
  <si>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</si>
  <si>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</si>
  <si>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Нывыясненные поступления,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</si>
  <si>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</si>
  <si>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</si>
  <si>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</si>
  <si>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</si>
  <si>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</si>
  <si>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</si>
  <si>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</si>
  <si>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182 106 06043 10 0000 110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</si>
  <si>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</si>
  <si>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</si>
  <si>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</si>
  <si>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2018 год (руб.)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</si>
  <si>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</si>
  <si>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</si>
  <si>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</si>
  <si>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</si>
  <si>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</si>
  <si>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</si>
  <si>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</si>
  <si>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</si>
  <si>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</si>
  <si>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</si>
  <si>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</si>
  <si>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</si>
  <si>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</si>
  <si>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</si>
  <si>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</si>
  <si>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>2018 год                    (руб.)</t>
  </si>
  <si>
    <t xml:space="preserve"> -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</si>
  <si>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</si>
  <si>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</si>
  <si>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</si>
  <si>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</si>
  <si>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</si>
  <si>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</si>
  <si>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</si>
  <si>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</si>
  <si>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</si>
  <si>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</si>
  <si>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</si>
  <si>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</si>
  <si>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 xml:space="preserve">на 2017 год в соответствии с классификацией доходов бюджетов </t>
  </si>
  <si>
    <t xml:space="preserve">на плановый период 2018 и 2019 годов в соответствии с классификацией </t>
  </si>
  <si>
    <t>2019 год (руб.)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</si>
  <si>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</si>
  <si>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2018 и 2019 годов</t>
  </si>
  <si>
    <t>2019 год                    (руб.)</t>
  </si>
  <si>
    <t>сельского поселения на 2017 год</t>
  </si>
  <si>
    <t>сельского поселения на плановый период 2018 и 2019 годов</t>
  </si>
  <si>
    <t>202 35118 10 0000 151</t>
  </si>
  <si>
    <t xml:space="preserve">Ведомственная структура расходов бюджета сельского поселения на 2017 год </t>
  </si>
  <si>
    <t xml:space="preserve">Ведомственная структура расходов бюджета сельского поселения на 2018-2019 годы 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</si>
  <si>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</si>
  <si>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</si>
  <si>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</si>
  <si>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113 01995 10 0000 130</t>
  </si>
  <si>
    <t>Прочие доходы от  оказания платных услуг получателями средств бюджетов поселений и компенсация затрат государства бюджетов поселений</t>
  </si>
  <si>
    <t xml:space="preserve">Дотации бюджетам поселений на выравнивание бюджетной обеспеченности </t>
  </si>
  <si>
    <t>Дотации бюджетам поселений наподдержку мер по обеспечению сбалансированности бюджетов</t>
  </si>
  <si>
    <t>202 02999 10 0000151</t>
  </si>
  <si>
    <t>Прочие субсидии бюджетам поселений</t>
  </si>
  <si>
    <t>Единый сельскохозяйственный налог</t>
  </si>
  <si>
    <t>Налоги на совокупный доход</t>
  </si>
  <si>
    <t>000 105 00000 00 0000 000</t>
  </si>
  <si>
    <t>926 202 01001 10 0000 151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</si>
  <si>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</si>
  <si>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926 114 06025 10 0000 120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</si>
  <si>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</si>
  <si>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</si>
  <si>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</si>
  <si>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</si>
  <si>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</si>
  <si>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</si>
  <si>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</si>
  <si>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</si>
  <si>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</si>
  <si>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</si>
  <si>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</si>
  <si>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</si>
  <si>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</si>
  <si>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</si>
  <si>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</si>
  <si>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</si>
  <si>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</si>
  <si>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</si>
  <si>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</si>
  <si>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</si>
  <si>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</si>
  <si>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</si>
  <si>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</si>
  <si>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</si>
  <si>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</si>
  <si>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</si>
  <si>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</si>
  <si>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</si>
  <si>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</si>
  <si>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</si>
  <si>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</si>
  <si>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</si>
  <si>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</si>
  <si>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</si>
  <si>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</si>
  <si>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</si>
  <si>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</si>
  <si>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</si>
  <si>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</si>
  <si>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</si>
  <si>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</si>
  <si>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</si>
  <si>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</si>
  <si>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</si>
  <si>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</si>
  <si>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</si>
  <si>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</si>
  <si>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Основное направление "Обеспечение деятельности и функций администрации васильевского сельского поселения"</t>
  </si>
  <si>
    <t>Обеспечение функций органов местного самоуправления васильевского сельского поселения"</t>
  </si>
  <si>
    <t>06.1.01.000160</t>
  </si>
  <si>
    <t>Обеспечение деятельности и функций Главы поселения</t>
  </si>
  <si>
    <t>Иные бюджетные асигнования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</si>
  <si>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</si>
  <si>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</si>
  <si>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</si>
  <si>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</si>
  <si>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</si>
  <si>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</si>
  <si>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</si>
  <si>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</si>
  <si>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</si>
  <si>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</si>
  <si>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</si>
  <si>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</si>
  <si>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 xml:space="preserve">Обеспечение функций органов местного самоуправления Васильевского сельского поселения  в рамках иных непрграммных мероприятий по непрограммным напревлениям деятельности органов местного самоуправления Васильевского сельского поселения </t>
  </si>
  <si>
    <t>30.9.00.00130</t>
  </si>
  <si>
    <t>03.Ж.00.50820</t>
  </si>
  <si>
    <t>Субвенции бюджетам городских округов и поселений, входящих в состав территорий муниципальных районов, на обеспечение жилыми помещениями детей-сирот, детей, оставшихся без попечения родителей, лиц их их числа по договору найма специализированных жилых помещений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</si>
  <si>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</si>
  <si>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</si>
  <si>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</si>
  <si>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</si>
  <si>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</si>
  <si>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к Решению Совета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</si>
  <si>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</si>
  <si>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</si>
  <si>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</si>
  <si>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</si>
  <si>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</si>
  <si>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</si>
  <si>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</si>
  <si>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</si>
  <si>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</si>
  <si>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</si>
  <si>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</si>
  <si>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</si>
  <si>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</si>
  <si>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</si>
  <si>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</si>
  <si>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</si>
  <si>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</si>
  <si>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</si>
  <si>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</si>
  <si>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</si>
  <si>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</si>
  <si>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</si>
  <si>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</si>
  <si>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</si>
  <si>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</si>
  <si>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</si>
  <si>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</si>
  <si>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</si>
  <si>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</si>
  <si>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</si>
  <si>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</si>
  <si>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</si>
  <si>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</si>
  <si>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</si>
  <si>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Иные межбюджетные трансферты бюджету Шуйского  муниципального района на плановый период 2018 и 2019 годов </t>
  </si>
  <si>
    <t xml:space="preserve">Иные межбюджетные трансферты бюджету Шуйского муниципального района на 2017 год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</si>
  <si>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</si>
  <si>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926 202 03015 10 0000 151</t>
  </si>
  <si>
    <t>182 105 03000 01 0000 110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</si>
  <si>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</si>
  <si>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</si>
  <si>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</si>
  <si>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</si>
  <si>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Приложение 9</t>
  </si>
  <si>
    <t>Приложение 10</t>
  </si>
  <si>
    <t>Приложение 11</t>
  </si>
  <si>
    <t>926 01 05 00 00 00 0000 000</t>
  </si>
  <si>
    <t>926 01 05 02 01 10 0000 510</t>
  </si>
  <si>
    <t>926 01 05 02 01 10 0000 610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</si>
  <si>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</si>
  <si>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</si>
  <si>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  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</si>
  <si>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</si>
  <si>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</si>
  <si>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№ __ от 29.12.2016г.</t>
  </si>
  <si>
    <t>№ 1 от 29.12.2016г.</t>
  </si>
  <si>
    <t>№1 от 29.12.2016г.</t>
  </si>
  <si>
    <t>№1от 29.12.2016г.</t>
  </si>
  <si>
    <t>926 202 15001 10 0000 151</t>
  </si>
  <si>
    <t>926 202 35118 10 0000 151</t>
  </si>
  <si>
    <t>202 15001 10 0000 151</t>
  </si>
  <si>
    <t>202 15002 10 0000 151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</si>
  <si>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</si>
  <si>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</si>
  <si>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926 202 35082 10 0000 151</t>
  </si>
  <si>
    <t>Субвенции бюджетам поселений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</si>
  <si>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926 202 29999 10 0000 151</t>
  </si>
  <si>
    <t>Прочие субсидии бюджетам сельскиъх поселений</t>
  </si>
  <si>
    <t>Субвенции бюджетам сельских поселений  на предоставление жилых помещений детям-сиротам, детям, оставшихся без попечения родителей, лицам из их числа по договору найма специализированных жилых помещений</t>
  </si>
  <si>
    <t>04.1.01.S0340</t>
  </si>
  <si>
    <t>Упоата иных платежей</t>
  </si>
  <si>
    <t>Уплата иных платежей</t>
  </si>
  <si>
    <t>926 202 15002 10 0000 151</t>
  </si>
  <si>
    <t>Дотации бюджетам поселений на поддержку мер по обеспечению сбалансированности бюджетов</t>
  </si>
  <si>
    <t>Межбюджетные трансферты на осуществление части  полномочий по организации ритуальных услуг и содержанию мест захоронения</t>
  </si>
  <si>
    <t>Межбюджетные трансферты на осуществление части  полномочий  по дорожной деятельности и обеспечения безопасности дорожного движения на них</t>
  </si>
  <si>
    <t>Межбюджетные трансферты на осуществление части  полномочий по содержанию и ремонту питьевых колодцев</t>
  </si>
  <si>
    <t>202 40014 10 0000 151</t>
  </si>
  <si>
    <t>202 29999 10 0000 151</t>
  </si>
  <si>
    <t>926 202 40014 10 0000 151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</si>
  <si>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</si>
  <si>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</si>
  <si>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</si>
  <si>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</si>
  <si>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</si>
  <si>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</si>
  <si>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</si>
  <si>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</si>
  <si>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</si>
  <si>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</si>
  <si>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</si>
  <si>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</si>
  <si>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</si>
  <si>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</si>
  <si>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</si>
  <si>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</si>
  <si>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</si>
  <si>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</si>
  <si>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</si>
  <si>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</si>
  <si>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</si>
  <si>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</si>
  <si>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</si>
  <si>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</si>
  <si>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</si>
  <si>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01.2.01.20030</t>
  </si>
  <si>
    <t>926 202 25519 10 0000 151</t>
  </si>
  <si>
    <t>Субсидия бюджетам сельских поселений на поддержку отрасли культуры</t>
  </si>
  <si>
    <t>04.1.01.R5193</t>
  </si>
  <si>
    <t>04.1.01.S5193</t>
  </si>
  <si>
    <t>182 101 02000 01 3000 110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</si>
  <si>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</si>
  <si>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</si>
  <si>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</si>
  <si>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</si>
  <si>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(Закупка товаров, работ и услуг для государственных (муниципальных) нужд)»»</t>
  </si>
  <si>
    <t>Субсидия на государственную поддержку муниципальных учреждений культуры</t>
  </si>
  <si>
    <t>Софинансирование Субсидии на государственную поддержку муниципальных учреждений культуры</t>
  </si>
  <si>
    <t>926 0105 0201 10 0000 510</t>
  </si>
  <si>
    <t>Увеличение прочих денежных средств местного бюджета</t>
  </si>
  <si>
    <t>07.1.01.20050</t>
  </si>
  <si>
    <t>182 106 06043 10 2100 110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</si>
</sst>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8" fillId="0" borderId="16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0" applyNumberFormat="1" applyFont="1" applyFill="1" applyBorder="1" applyAlignment="1">
      <alignment/>
    </xf>
    <xf numFmtId="43" fontId="4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/>
    </xf>
    <xf numFmtId="43" fontId="6" fillId="0" borderId="10" xfId="60" applyNumberFormat="1" applyFont="1" applyBorder="1" applyAlignment="1">
      <alignment/>
    </xf>
    <xf numFmtId="43" fontId="4" fillId="0" borderId="10" xfId="6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wrapText="1"/>
    </xf>
    <xf numFmtId="43" fontId="4" fillId="0" borderId="10" xfId="6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0" fillId="33" borderId="10" xfId="60" applyNumberFormat="1" applyFont="1" applyFill="1" applyBorder="1" applyAlignment="1">
      <alignment vertical="center"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horizontal="center"/>
    </xf>
    <xf numFmtId="43" fontId="4" fillId="33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4" fillId="0" borderId="10" xfId="60" applyFont="1" applyBorder="1" applyAlignment="1">
      <alignment vertical="center"/>
    </xf>
    <xf numFmtId="0" fontId="0" fillId="0" borderId="1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3" fontId="5" fillId="0" borderId="10" xfId="6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34" borderId="10" xfId="60" applyNumberFormat="1" applyFill="1" applyBorder="1" applyAlignment="1">
      <alignment/>
    </xf>
    <xf numFmtId="43" fontId="0" fillId="0" borderId="10" xfId="60" applyNumberFormat="1" applyBorder="1" applyAlignment="1">
      <alignment/>
    </xf>
    <xf numFmtId="43" fontId="0" fillId="0" borderId="10" xfId="60" applyNumberFormat="1" applyBorder="1" applyAlignment="1">
      <alignment horizontal="right" wrapText="1"/>
    </xf>
    <xf numFmtId="0" fontId="6" fillId="33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3" fontId="5" fillId="35" borderId="10" xfId="60" applyNumberFormat="1" applyFont="1" applyFill="1" applyBorder="1" applyAlignment="1">
      <alignment/>
    </xf>
    <xf numFmtId="43" fontId="0" fillId="36" borderId="10" xfId="60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88" fontId="4" fillId="0" borderId="10" xfId="60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62.375" style="0" customWidth="1"/>
  </cols>
  <sheetData>
    <row r="1" spans="1:3" ht="12.75">
      <c r="A1" s="166" t="s">
        <v>35</v>
      </c>
      <c r="B1" s="166"/>
      <c r="C1" s="166"/>
    </row>
    <row r="2" spans="1:3" ht="12.75">
      <c r="A2" s="166" t="s">
        <v>121</v>
      </c>
      <c r="B2" s="166"/>
      <c r="C2" s="166"/>
    </row>
    <row r="3" spans="1:3" ht="12.75">
      <c r="A3" s="166" t="s">
        <v>122</v>
      </c>
      <c r="B3" s="166"/>
      <c r="C3" s="166"/>
    </row>
    <row r="4" spans="1:3" ht="12.75">
      <c r="A4" s="166" t="s">
        <v>65</v>
      </c>
      <c r="B4" s="166"/>
      <c r="C4" s="166"/>
    </row>
    <row r="5" spans="1:3" ht="12.75">
      <c r="A5" s="166" t="s">
        <v>264</v>
      </c>
      <c r="B5" s="166"/>
      <c r="C5" s="166"/>
    </row>
    <row r="7" spans="1:3" ht="24.75" customHeight="1">
      <c r="A7" s="167" t="s">
        <v>36</v>
      </c>
      <c r="B7" s="167"/>
      <c r="C7" s="167"/>
    </row>
    <row r="9" spans="1:3" ht="12.75" customHeight="1">
      <c r="A9" s="168" t="s">
        <v>123</v>
      </c>
      <c r="B9" s="169"/>
      <c r="C9" s="170"/>
    </row>
    <row r="10" spans="1:3" ht="66" customHeight="1">
      <c r="A10" s="34">
        <v>926</v>
      </c>
      <c r="B10" s="8" t="s">
        <v>98</v>
      </c>
      <c r="C10" s="87" t="s">
        <v>99</v>
      </c>
    </row>
    <row r="11" spans="1:3" ht="69.75" customHeight="1">
      <c r="A11" s="35">
        <v>926</v>
      </c>
      <c r="B11" s="8" t="s">
        <v>100</v>
      </c>
      <c r="C11" s="41" t="s">
        <v>101</v>
      </c>
    </row>
    <row r="12" spans="1:3" ht="53.25" customHeight="1">
      <c r="A12" s="36">
        <v>926</v>
      </c>
      <c r="B12" s="37" t="s">
        <v>37</v>
      </c>
      <c r="C12" s="41" t="s">
        <v>66</v>
      </c>
    </row>
    <row r="13" spans="1:3" ht="40.5" customHeight="1">
      <c r="A13" s="38">
        <v>926</v>
      </c>
      <c r="B13" s="39" t="s">
        <v>124</v>
      </c>
      <c r="C13" s="40" t="s">
        <v>125</v>
      </c>
    </row>
    <row r="14" spans="1:8" ht="78.75" customHeight="1">
      <c r="A14" s="35">
        <v>926</v>
      </c>
      <c r="B14" s="8" t="s">
        <v>102</v>
      </c>
      <c r="C14" s="88" t="s">
        <v>103</v>
      </c>
      <c r="H14" s="66"/>
    </row>
    <row r="15" spans="1:3" ht="51" customHeight="1">
      <c r="A15" s="35">
        <v>926</v>
      </c>
      <c r="B15" s="8" t="s">
        <v>104</v>
      </c>
      <c r="C15" s="5" t="s">
        <v>105</v>
      </c>
    </row>
    <row r="16" spans="1:3" ht="44.25" customHeight="1">
      <c r="A16" s="35">
        <v>926</v>
      </c>
      <c r="B16" s="45" t="s">
        <v>106</v>
      </c>
      <c r="C16" s="46" t="s">
        <v>107</v>
      </c>
    </row>
    <row r="17" spans="1:3" ht="57" customHeight="1">
      <c r="A17" s="35">
        <v>926</v>
      </c>
      <c r="B17" s="8" t="s">
        <v>41</v>
      </c>
      <c r="C17" s="41" t="s">
        <v>67</v>
      </c>
    </row>
    <row r="18" spans="1:8" ht="34.5" customHeight="1">
      <c r="A18" s="35">
        <v>926</v>
      </c>
      <c r="B18" s="8" t="s">
        <v>38</v>
      </c>
      <c r="C18" s="28" t="s">
        <v>68</v>
      </c>
      <c r="H18" s="65"/>
    </row>
    <row r="19" spans="1:3" ht="36" customHeight="1">
      <c r="A19" s="35">
        <v>926</v>
      </c>
      <c r="B19" s="8" t="s">
        <v>270</v>
      </c>
      <c r="C19" s="107" t="s">
        <v>126</v>
      </c>
    </row>
    <row r="20" spans="1:3" ht="54" customHeight="1">
      <c r="A20" s="35">
        <v>926</v>
      </c>
      <c r="B20" s="8" t="s">
        <v>271</v>
      </c>
      <c r="C20" s="107" t="s">
        <v>127</v>
      </c>
    </row>
    <row r="21" spans="1:3" ht="38.25" customHeight="1">
      <c r="A21" s="35">
        <v>926</v>
      </c>
      <c r="B21" s="108" t="s">
        <v>128</v>
      </c>
      <c r="C21" s="5" t="s">
        <v>129</v>
      </c>
    </row>
    <row r="22" spans="1:3" ht="22.5" customHeight="1">
      <c r="A22" s="35">
        <v>926</v>
      </c>
      <c r="B22" s="8" t="s">
        <v>288</v>
      </c>
      <c r="C22" s="41" t="s">
        <v>69</v>
      </c>
    </row>
    <row r="23" spans="1:3" ht="51" customHeight="1">
      <c r="A23" s="35">
        <v>926</v>
      </c>
      <c r="B23" s="8" t="s">
        <v>39</v>
      </c>
      <c r="C23" s="5" t="s">
        <v>71</v>
      </c>
    </row>
    <row r="24" spans="1:3" ht="51" customHeight="1">
      <c r="A24" s="35">
        <v>926</v>
      </c>
      <c r="B24" s="8" t="s">
        <v>287</v>
      </c>
      <c r="C24" s="5" t="s">
        <v>72</v>
      </c>
    </row>
    <row r="25" spans="1:3" ht="32.25" customHeight="1">
      <c r="A25" s="35">
        <v>926</v>
      </c>
      <c r="B25" s="8" t="s">
        <v>40</v>
      </c>
      <c r="C25" s="5" t="s">
        <v>73</v>
      </c>
    </row>
    <row r="26" spans="1:3" ht="45.75" customHeight="1">
      <c r="A26" s="35">
        <v>926</v>
      </c>
      <c r="B26" s="8" t="s">
        <v>118</v>
      </c>
      <c r="C26" s="5" t="s">
        <v>70</v>
      </c>
    </row>
    <row r="27" spans="1:3" ht="44.25" customHeight="1">
      <c r="A27" s="35">
        <v>926</v>
      </c>
      <c r="B27" s="8" t="s">
        <v>42</v>
      </c>
      <c r="C27" s="5" t="s">
        <v>74</v>
      </c>
    </row>
    <row r="28" spans="1:3" ht="30" customHeight="1">
      <c r="A28" s="35">
        <v>926</v>
      </c>
      <c r="B28" s="8" t="s">
        <v>43</v>
      </c>
      <c r="C28" s="5" t="s">
        <v>75</v>
      </c>
    </row>
    <row r="29" spans="1:3" ht="38.25" customHeight="1">
      <c r="A29" s="35">
        <v>926</v>
      </c>
      <c r="B29" s="8" t="s">
        <v>272</v>
      </c>
      <c r="C29" s="5" t="s">
        <v>273</v>
      </c>
    </row>
  </sheetData>
  <sheetProtection/>
  <mergeCells count="7">
    <mergeCell ref="A5:C5"/>
    <mergeCell ref="A7:C7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4.375" style="0" customWidth="1"/>
    <col min="2" max="2" width="50.125" style="0" customWidth="1"/>
    <col min="3" max="3" width="17.375" style="0" customWidth="1"/>
  </cols>
  <sheetData>
    <row r="1" spans="1:3" ht="12.75">
      <c r="A1" s="166" t="s">
        <v>252</v>
      </c>
      <c r="B1" s="166"/>
      <c r="C1" s="166"/>
    </row>
    <row r="2" spans="1:3" ht="12.75">
      <c r="A2" s="166" t="s">
        <v>4</v>
      </c>
      <c r="B2" s="166"/>
      <c r="C2" s="166"/>
    </row>
    <row r="3" spans="1:3" ht="12.75">
      <c r="A3" s="166" t="s">
        <v>6</v>
      </c>
      <c r="B3" s="166"/>
      <c r="C3" s="166"/>
    </row>
    <row r="4" spans="1:3" ht="12.75">
      <c r="A4" s="166" t="s">
        <v>65</v>
      </c>
      <c r="B4" s="166"/>
      <c r="C4" s="166"/>
    </row>
    <row r="5" spans="1:3" ht="12.75">
      <c r="A5" s="166" t="s">
        <v>267</v>
      </c>
      <c r="B5" s="166"/>
      <c r="C5" s="166"/>
    </row>
    <row r="7" spans="1:3" ht="12.75">
      <c r="A7" s="173" t="s">
        <v>7</v>
      </c>
      <c r="B7" s="173"/>
      <c r="C7" s="173"/>
    </row>
    <row r="8" spans="1:3" ht="12.75">
      <c r="A8" s="173" t="s">
        <v>8</v>
      </c>
      <c r="B8" s="173"/>
      <c r="C8" s="173"/>
    </row>
    <row r="9" spans="1:3" ht="12.75">
      <c r="A9" s="173" t="s">
        <v>116</v>
      </c>
      <c r="B9" s="173"/>
      <c r="C9" s="173"/>
    </row>
    <row r="11" spans="1:3" ht="12.75">
      <c r="A11" s="8" t="s">
        <v>1</v>
      </c>
      <c r="B11" s="8" t="s">
        <v>9</v>
      </c>
      <c r="C11" s="9" t="s">
        <v>60</v>
      </c>
    </row>
    <row r="12" spans="1:3" ht="31.5" customHeight="1">
      <c r="A12" s="10" t="s">
        <v>256</v>
      </c>
      <c r="B12" s="11" t="s">
        <v>10</v>
      </c>
      <c r="C12" s="84">
        <v>0</v>
      </c>
    </row>
    <row r="13" spans="1:3" ht="33" customHeight="1">
      <c r="A13" s="8" t="s">
        <v>257</v>
      </c>
      <c r="B13" s="12" t="s">
        <v>11</v>
      </c>
      <c r="C13" s="85">
        <f>Лист2!C41</f>
        <v>11702164.469999999</v>
      </c>
    </row>
    <row r="14" spans="1:3" ht="29.25" customHeight="1">
      <c r="A14" s="8" t="s">
        <v>258</v>
      </c>
      <c r="B14" s="12" t="s">
        <v>12</v>
      </c>
      <c r="C14" s="85">
        <f>Лист4!D90</f>
        <v>11702164.469999999</v>
      </c>
    </row>
    <row r="15" spans="1:3" ht="12.75">
      <c r="A15" s="13"/>
      <c r="B15" s="14" t="s">
        <v>13</v>
      </c>
      <c r="C15" s="86">
        <v>0</v>
      </c>
    </row>
  </sheetData>
  <sheetProtection/>
  <mergeCells count="8">
    <mergeCell ref="A5:C5"/>
    <mergeCell ref="A7:C7"/>
    <mergeCell ref="A8:C8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6.375" style="0" customWidth="1"/>
    <col min="2" max="2" width="47.375" style="0" customWidth="1"/>
    <col min="3" max="3" width="15.75390625" style="0" customWidth="1"/>
    <col min="4" max="4" width="16.625" style="0" customWidth="1"/>
  </cols>
  <sheetData>
    <row r="1" spans="1:4" ht="12.75">
      <c r="A1" s="166" t="s">
        <v>253</v>
      </c>
      <c r="B1" s="166"/>
      <c r="C1" s="166"/>
      <c r="D1" s="166"/>
    </row>
    <row r="2" spans="1:4" ht="12.75">
      <c r="A2" s="166" t="s">
        <v>121</v>
      </c>
      <c r="B2" s="166"/>
      <c r="C2" s="166"/>
      <c r="D2" s="166"/>
    </row>
    <row r="3" spans="1:4" ht="12.75">
      <c r="A3" s="166" t="s">
        <v>122</v>
      </c>
      <c r="B3" s="166"/>
      <c r="C3" s="166"/>
      <c r="D3" s="166"/>
    </row>
    <row r="4" spans="1:4" ht="12.75">
      <c r="A4" s="166" t="s">
        <v>65</v>
      </c>
      <c r="B4" s="166"/>
      <c r="C4" s="166"/>
      <c r="D4" s="166"/>
    </row>
    <row r="5" spans="1:4" ht="12.75">
      <c r="A5" s="166" t="s">
        <v>266</v>
      </c>
      <c r="B5" s="166"/>
      <c r="C5" s="166"/>
      <c r="D5" s="166"/>
    </row>
    <row r="7" spans="1:3" ht="12.75">
      <c r="A7" s="173" t="s">
        <v>7</v>
      </c>
      <c r="B7" s="173"/>
      <c r="C7" s="173"/>
    </row>
    <row r="8" spans="1:3" ht="12.75">
      <c r="A8" s="173" t="s">
        <v>8</v>
      </c>
      <c r="B8" s="173"/>
      <c r="C8" s="173"/>
    </row>
    <row r="9" spans="1:3" ht="12" customHeight="1">
      <c r="A9" s="173" t="s">
        <v>117</v>
      </c>
      <c r="B9" s="173"/>
      <c r="C9" s="173"/>
    </row>
    <row r="11" spans="1:4" ht="27.75" customHeight="1">
      <c r="A11" s="8" t="s">
        <v>1</v>
      </c>
      <c r="B11" s="8" t="s">
        <v>9</v>
      </c>
      <c r="C11" s="9" t="s">
        <v>80</v>
      </c>
      <c r="D11" s="9" t="s">
        <v>112</v>
      </c>
    </row>
    <row r="12" spans="1:4" ht="35.25" customHeight="1">
      <c r="A12" s="10" t="s">
        <v>256</v>
      </c>
      <c r="B12" s="11" t="s">
        <v>10</v>
      </c>
      <c r="C12" s="84">
        <v>0</v>
      </c>
      <c r="D12" s="84">
        <v>0</v>
      </c>
    </row>
    <row r="13" spans="1:4" ht="28.5" customHeight="1">
      <c r="A13" s="8" t="s">
        <v>257</v>
      </c>
      <c r="B13" s="12" t="s">
        <v>11</v>
      </c>
      <c r="C13" s="85">
        <f>Лист3!C33</f>
        <v>8386598.7</v>
      </c>
      <c r="D13" s="85">
        <f>Лист3!D33</f>
        <v>8235798.7</v>
      </c>
    </row>
    <row r="14" spans="1:4" ht="27" customHeight="1">
      <c r="A14" s="8" t="s">
        <v>258</v>
      </c>
      <c r="B14" s="12" t="s">
        <v>12</v>
      </c>
      <c r="C14" s="85">
        <f>Лист5!D83</f>
        <v>8386598.7</v>
      </c>
      <c r="D14" s="85">
        <f>Лист5!E83</f>
        <v>8235798.7</v>
      </c>
    </row>
    <row r="15" spans="1:4" ht="12.75">
      <c r="A15" s="13"/>
      <c r="B15" s="14" t="s">
        <v>13</v>
      </c>
      <c r="C15" s="86">
        <v>0</v>
      </c>
      <c r="D15" s="86">
        <v>0</v>
      </c>
    </row>
  </sheetData>
  <sheetProtection/>
  <mergeCells count="8">
    <mergeCell ref="A9:C9"/>
    <mergeCell ref="A5:D5"/>
    <mergeCell ref="A1:D1"/>
    <mergeCell ref="A2:D2"/>
    <mergeCell ref="A3:D3"/>
    <mergeCell ref="A4:D4"/>
    <mergeCell ref="A7:C7"/>
    <mergeCell ref="A8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4">
      <selection activeCell="C29" sqref="C29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</cols>
  <sheetData>
    <row r="1" spans="1:3" ht="12.75">
      <c r="A1" s="3"/>
      <c r="B1" s="172" t="s">
        <v>3</v>
      </c>
      <c r="C1" s="172"/>
    </row>
    <row r="2" spans="1:3" ht="14.25" customHeight="1">
      <c r="A2" s="3"/>
      <c r="B2" s="172" t="s">
        <v>121</v>
      </c>
      <c r="C2" s="172"/>
    </row>
    <row r="3" spans="1:3" ht="12.75">
      <c r="A3" s="3"/>
      <c r="B3" s="172" t="s">
        <v>122</v>
      </c>
      <c r="C3" s="172"/>
    </row>
    <row r="4" spans="1:3" ht="12.75">
      <c r="A4" s="3"/>
      <c r="B4" s="172" t="s">
        <v>65</v>
      </c>
      <c r="C4" s="172"/>
    </row>
    <row r="5" spans="1:4" ht="12.75">
      <c r="A5" s="3"/>
      <c r="B5" s="166" t="s">
        <v>265</v>
      </c>
      <c r="C5" s="166"/>
      <c r="D5" s="4"/>
    </row>
    <row r="6" spans="1:3" ht="11.25" customHeight="1">
      <c r="A6" s="3"/>
      <c r="B6" s="172" t="s">
        <v>14</v>
      </c>
      <c r="C6" s="172"/>
    </row>
    <row r="7" spans="1:3" ht="12.75" hidden="1">
      <c r="A7" s="3"/>
      <c r="B7" s="1"/>
      <c r="C7" s="1"/>
    </row>
    <row r="8" spans="1:3" ht="12.75">
      <c r="A8" s="173" t="s">
        <v>15</v>
      </c>
      <c r="B8" s="173"/>
      <c r="C8" s="173"/>
    </row>
    <row r="9" spans="1:3" ht="12.75">
      <c r="A9" s="173" t="s">
        <v>110</v>
      </c>
      <c r="B9" s="173"/>
      <c r="C9" s="173"/>
    </row>
    <row r="10" spans="1:3" ht="12.75">
      <c r="A10" s="173" t="s">
        <v>0</v>
      </c>
      <c r="B10" s="173"/>
      <c r="C10" s="173"/>
    </row>
    <row r="11" ht="7.5" customHeight="1"/>
    <row r="12" spans="1:3" ht="24">
      <c r="A12" s="15" t="s">
        <v>16</v>
      </c>
      <c r="B12" s="16" t="s">
        <v>17</v>
      </c>
      <c r="C12" s="15" t="s">
        <v>61</v>
      </c>
    </row>
    <row r="13" spans="1:3" ht="12.75">
      <c r="A13" s="17" t="s">
        <v>18</v>
      </c>
      <c r="B13" s="18" t="s">
        <v>49</v>
      </c>
      <c r="C13" s="70">
        <f>SUM(C14,C18,C20,C27,C31)</f>
        <v>2930546.77</v>
      </c>
    </row>
    <row r="14" spans="1:3" ht="12.75">
      <c r="A14" s="19" t="s">
        <v>44</v>
      </c>
      <c r="B14" s="20" t="s">
        <v>19</v>
      </c>
      <c r="C14" s="164">
        <f>SUM(C15+C16+C17)</f>
        <v>569051</v>
      </c>
    </row>
    <row r="15" spans="1:3" ht="12.75">
      <c r="A15" s="21" t="s">
        <v>20</v>
      </c>
      <c r="B15" s="22" t="s">
        <v>21</v>
      </c>
      <c r="C15" s="72">
        <v>533000</v>
      </c>
    </row>
    <row r="16" spans="1:3" ht="12.75">
      <c r="A16" s="109" t="s">
        <v>320</v>
      </c>
      <c r="B16" s="22" t="s">
        <v>21</v>
      </c>
      <c r="C16" s="72">
        <v>2051</v>
      </c>
    </row>
    <row r="17" spans="1:3" ht="12.75">
      <c r="A17" s="109" t="s">
        <v>321</v>
      </c>
      <c r="B17" s="22" t="s">
        <v>21</v>
      </c>
      <c r="C17" s="72">
        <v>34000</v>
      </c>
    </row>
    <row r="18" spans="1:3" ht="12.75">
      <c r="A18" s="19" t="s">
        <v>132</v>
      </c>
      <c r="B18" s="27" t="s">
        <v>131</v>
      </c>
      <c r="C18" s="71">
        <f>SUM(C19)</f>
        <v>70000</v>
      </c>
    </row>
    <row r="19" spans="1:3" ht="12.75">
      <c r="A19" s="109" t="s">
        <v>248</v>
      </c>
      <c r="B19" s="110" t="s">
        <v>130</v>
      </c>
      <c r="C19" s="72">
        <v>70000</v>
      </c>
    </row>
    <row r="20" spans="1:3" ht="12.75">
      <c r="A20" s="19" t="s">
        <v>45</v>
      </c>
      <c r="B20" s="20" t="s">
        <v>22</v>
      </c>
      <c r="C20" s="71">
        <f>C21+C23</f>
        <v>1019800</v>
      </c>
    </row>
    <row r="21" spans="1:3" ht="12.75">
      <c r="A21" s="23" t="s">
        <v>23</v>
      </c>
      <c r="B21" s="22" t="s">
        <v>24</v>
      </c>
      <c r="C21" s="72">
        <f>C22</f>
        <v>42000</v>
      </c>
    </row>
    <row r="22" spans="1:3" ht="39" customHeight="1">
      <c r="A22" s="24" t="s">
        <v>25</v>
      </c>
      <c r="B22" s="25" t="s">
        <v>26</v>
      </c>
      <c r="C22" s="73">
        <v>42000</v>
      </c>
    </row>
    <row r="23" spans="1:3" ht="12.75">
      <c r="A23" s="21" t="s">
        <v>27</v>
      </c>
      <c r="B23" s="22" t="s">
        <v>28</v>
      </c>
      <c r="C23" s="72">
        <f>SUM(C24:C26)</f>
        <v>977800</v>
      </c>
    </row>
    <row r="24" spans="1:3" ht="38.25" customHeight="1">
      <c r="A24" s="24" t="s">
        <v>77</v>
      </c>
      <c r="B24" s="26" t="s">
        <v>78</v>
      </c>
      <c r="C24" s="73">
        <v>750000</v>
      </c>
    </row>
    <row r="25" spans="1:3" ht="41.25" customHeight="1">
      <c r="A25" s="24" t="s">
        <v>76</v>
      </c>
      <c r="B25" s="26" t="s">
        <v>79</v>
      </c>
      <c r="C25" s="73">
        <v>222800</v>
      </c>
    </row>
    <row r="26" spans="1:3" ht="41.25" customHeight="1">
      <c r="A26" s="24" t="s">
        <v>331</v>
      </c>
      <c r="B26" s="26" t="s">
        <v>79</v>
      </c>
      <c r="C26" s="73">
        <v>5000</v>
      </c>
    </row>
    <row r="27" spans="1:3" ht="17.25" customHeight="1">
      <c r="A27" s="19" t="s">
        <v>18</v>
      </c>
      <c r="B27" s="27"/>
      <c r="C27" s="71">
        <f>SUM(C28:C30)</f>
        <v>81608</v>
      </c>
    </row>
    <row r="28" spans="1:3" ht="71.25" customHeight="1">
      <c r="A28" s="109" t="s">
        <v>136</v>
      </c>
      <c r="B28" s="28" t="s">
        <v>137</v>
      </c>
      <c r="C28" s="72">
        <v>25000</v>
      </c>
    </row>
    <row r="29" spans="1:3" ht="64.5" customHeight="1">
      <c r="A29" s="24" t="s">
        <v>263</v>
      </c>
      <c r="B29" s="41" t="s">
        <v>66</v>
      </c>
      <c r="C29" s="73"/>
    </row>
    <row r="30" spans="1:3" ht="57.75" customHeight="1">
      <c r="A30" s="24" t="s">
        <v>135</v>
      </c>
      <c r="B30" s="29" t="s">
        <v>134</v>
      </c>
      <c r="C30" s="73">
        <v>56608</v>
      </c>
    </row>
    <row r="31" spans="1:3" ht="57.75" customHeight="1">
      <c r="A31" s="24" t="s">
        <v>328</v>
      </c>
      <c r="B31" s="29" t="s">
        <v>329</v>
      </c>
      <c r="C31" s="73">
        <v>1190087.77</v>
      </c>
    </row>
    <row r="32" spans="1:3" ht="27" customHeight="1">
      <c r="A32" s="17" t="s">
        <v>46</v>
      </c>
      <c r="B32" s="30" t="s">
        <v>29</v>
      </c>
      <c r="C32" s="70">
        <f>C33</f>
        <v>8771617.7</v>
      </c>
    </row>
    <row r="33" spans="1:3" ht="26.25" customHeight="1">
      <c r="A33" s="24" t="s">
        <v>47</v>
      </c>
      <c r="B33" s="26" t="s">
        <v>30</v>
      </c>
      <c r="C33" s="73">
        <f>SUM(C34:C40)</f>
        <v>8771617.7</v>
      </c>
    </row>
    <row r="34" spans="1:3" ht="25.5" customHeight="1">
      <c r="A34" s="42" t="s">
        <v>268</v>
      </c>
      <c r="B34" s="26" t="s">
        <v>48</v>
      </c>
      <c r="C34" s="73">
        <v>6604400</v>
      </c>
    </row>
    <row r="35" spans="1:3" ht="25.5" customHeight="1">
      <c r="A35" s="42" t="s">
        <v>282</v>
      </c>
      <c r="B35" s="26" t="s">
        <v>283</v>
      </c>
      <c r="C35" s="73">
        <v>104400</v>
      </c>
    </row>
    <row r="36" spans="1:3" ht="52.5" customHeight="1">
      <c r="A36" s="31" t="s">
        <v>269</v>
      </c>
      <c r="B36" s="29" t="s">
        <v>31</v>
      </c>
      <c r="C36" s="73">
        <v>138700</v>
      </c>
    </row>
    <row r="37" spans="1:3" ht="63.75">
      <c r="A37" s="32" t="s">
        <v>289</v>
      </c>
      <c r="B37" s="33" t="s">
        <v>32</v>
      </c>
      <c r="C37" s="73">
        <v>581998.7</v>
      </c>
    </row>
    <row r="38" spans="1:3" ht="66" customHeight="1">
      <c r="A38" s="31" t="s">
        <v>274</v>
      </c>
      <c r="B38" s="29" t="s">
        <v>275</v>
      </c>
      <c r="C38" s="73">
        <v>1100000</v>
      </c>
    </row>
    <row r="39" spans="1:3" ht="25.5">
      <c r="A39" s="32" t="s">
        <v>316</v>
      </c>
      <c r="B39" s="33" t="s">
        <v>317</v>
      </c>
      <c r="C39" s="73">
        <v>100000</v>
      </c>
    </row>
    <row r="40" spans="1:3" ht="25.5">
      <c r="A40" s="32" t="s">
        <v>276</v>
      </c>
      <c r="B40" s="33" t="s">
        <v>277</v>
      </c>
      <c r="C40" s="73">
        <v>142119</v>
      </c>
    </row>
    <row r="41" spans="1:3" ht="12.75">
      <c r="A41" s="171" t="s">
        <v>33</v>
      </c>
      <c r="B41" s="171"/>
      <c r="C41" s="74">
        <f>C13+C32</f>
        <v>11702164.469999999</v>
      </c>
    </row>
  </sheetData>
  <sheetProtection/>
  <mergeCells count="10">
    <mergeCell ref="A41:B41"/>
    <mergeCell ref="B6:C6"/>
    <mergeCell ref="A8:C8"/>
    <mergeCell ref="A9:C9"/>
    <mergeCell ref="A10:C10"/>
    <mergeCell ref="B1:C1"/>
    <mergeCell ref="B2:C2"/>
    <mergeCell ref="B3:C3"/>
    <mergeCell ref="B5:C5"/>
    <mergeCell ref="B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F32" sqref="F32"/>
    </sheetView>
  </sheetViews>
  <sheetFormatPr defaultColWidth="9.00390625" defaultRowHeight="12.75"/>
  <cols>
    <col min="1" max="1" width="23.375" style="0" customWidth="1"/>
    <col min="2" max="2" width="45.125" style="0" customWidth="1"/>
    <col min="3" max="3" width="15.625" style="0" customWidth="1"/>
    <col min="4" max="4" width="15.875" style="0" customWidth="1"/>
  </cols>
  <sheetData>
    <row r="1" spans="1:4" ht="12.75">
      <c r="A1" s="3"/>
      <c r="B1" s="172" t="s">
        <v>34</v>
      </c>
      <c r="C1" s="172"/>
      <c r="D1" s="172"/>
    </row>
    <row r="2" spans="1:4" ht="12.75">
      <c r="A2" s="3"/>
      <c r="B2" s="172" t="s">
        <v>4</v>
      </c>
      <c r="C2" s="172"/>
      <c r="D2" s="172"/>
    </row>
    <row r="3" spans="1:4" ht="12.75">
      <c r="A3" s="3"/>
      <c r="B3" s="172" t="s">
        <v>122</v>
      </c>
      <c r="C3" s="172"/>
      <c r="D3" s="172"/>
    </row>
    <row r="4" spans="1:4" ht="12.75">
      <c r="A4" s="3"/>
      <c r="B4" s="172" t="s">
        <v>65</v>
      </c>
      <c r="C4" s="172"/>
      <c r="D4" s="172"/>
    </row>
    <row r="5" spans="1:4" ht="12.75">
      <c r="A5" s="3"/>
      <c r="B5" s="166" t="s">
        <v>265</v>
      </c>
      <c r="C5" s="166"/>
      <c r="D5" s="166"/>
    </row>
    <row r="6" spans="1:3" ht="12.75">
      <c r="A6" s="3"/>
      <c r="B6" s="172" t="s">
        <v>14</v>
      </c>
      <c r="C6" s="172"/>
    </row>
    <row r="7" spans="1:3" ht="12.75">
      <c r="A7" s="3"/>
      <c r="B7" s="1"/>
      <c r="C7" s="1"/>
    </row>
    <row r="8" spans="1:3" ht="12.75">
      <c r="A8" s="173" t="s">
        <v>15</v>
      </c>
      <c r="B8" s="173"/>
      <c r="C8" s="173"/>
    </row>
    <row r="9" spans="1:3" ht="15.75" customHeight="1">
      <c r="A9" s="174" t="s">
        <v>111</v>
      </c>
      <c r="B9" s="174"/>
      <c r="C9" s="174"/>
    </row>
    <row r="10" spans="1:3" ht="12.75">
      <c r="A10" s="174" t="s">
        <v>57</v>
      </c>
      <c r="B10" s="174"/>
      <c r="C10" s="174"/>
    </row>
    <row r="12" spans="1:4" ht="24">
      <c r="A12" s="15" t="s">
        <v>16</v>
      </c>
      <c r="B12" s="16" t="s">
        <v>17</v>
      </c>
      <c r="C12" s="15" t="s">
        <v>80</v>
      </c>
      <c r="D12" s="60" t="s">
        <v>112</v>
      </c>
    </row>
    <row r="13" spans="1:4" ht="12.75">
      <c r="A13" s="17" t="s">
        <v>18</v>
      </c>
      <c r="B13" s="18" t="s">
        <v>49</v>
      </c>
      <c r="C13" s="70">
        <f>SUM(C14,C16,C18,C24)</f>
        <v>1061800</v>
      </c>
      <c r="D13" s="70">
        <f>SUM(D14,D16,D18,D24)</f>
        <v>1080800</v>
      </c>
    </row>
    <row r="14" spans="1:4" ht="12.75">
      <c r="A14" s="19" t="s">
        <v>44</v>
      </c>
      <c r="B14" s="20" t="s">
        <v>19</v>
      </c>
      <c r="C14" s="71">
        <f>C15</f>
        <v>540000</v>
      </c>
      <c r="D14" s="71">
        <f>D15</f>
        <v>550000</v>
      </c>
    </row>
    <row r="15" spans="1:4" ht="12.75">
      <c r="A15" s="21" t="s">
        <v>20</v>
      </c>
      <c r="B15" s="22" t="s">
        <v>21</v>
      </c>
      <c r="C15" s="72">
        <v>540000</v>
      </c>
      <c r="D15" s="72">
        <v>550000</v>
      </c>
    </row>
    <row r="16" spans="1:4" ht="21" customHeight="1">
      <c r="A16" s="19" t="s">
        <v>132</v>
      </c>
      <c r="B16" s="27" t="s">
        <v>131</v>
      </c>
      <c r="C16" s="71">
        <f>SUM(C17)</f>
        <v>70000</v>
      </c>
      <c r="D16" s="71">
        <f>D17</f>
        <v>60000</v>
      </c>
    </row>
    <row r="17" spans="1:4" ht="17.25" customHeight="1">
      <c r="A17" s="109" t="s">
        <v>248</v>
      </c>
      <c r="B17" s="110" t="s">
        <v>130</v>
      </c>
      <c r="C17" s="72">
        <v>70000</v>
      </c>
      <c r="D17" s="72">
        <v>60000</v>
      </c>
    </row>
    <row r="18" spans="1:4" ht="12.75">
      <c r="A18" s="19" t="s">
        <v>45</v>
      </c>
      <c r="B18" s="20" t="s">
        <v>22</v>
      </c>
      <c r="C18" s="71">
        <f>C19+C21</f>
        <v>339000</v>
      </c>
      <c r="D18" s="71">
        <f>D19+D21</f>
        <v>340000</v>
      </c>
    </row>
    <row r="19" spans="1:4" ht="12.75">
      <c r="A19" s="23" t="s">
        <v>23</v>
      </c>
      <c r="B19" s="22" t="s">
        <v>24</v>
      </c>
      <c r="C19" s="72">
        <v>43000</v>
      </c>
      <c r="D19" s="72">
        <v>44000</v>
      </c>
    </row>
    <row r="20" spans="1:4" ht="51" customHeight="1">
      <c r="A20" s="24" t="s">
        <v>25</v>
      </c>
      <c r="B20" s="25" t="s">
        <v>26</v>
      </c>
      <c r="C20" s="73">
        <v>43000</v>
      </c>
      <c r="D20" s="73">
        <v>44000</v>
      </c>
    </row>
    <row r="21" spans="1:4" ht="12.75">
      <c r="A21" s="21" t="s">
        <v>27</v>
      </c>
      <c r="B21" s="22" t="s">
        <v>28</v>
      </c>
      <c r="C21" s="72">
        <f>SUM(C22:C23)</f>
        <v>296000</v>
      </c>
      <c r="D21" s="72">
        <f>SUM(D22:D23)</f>
        <v>296000</v>
      </c>
    </row>
    <row r="22" spans="1:4" ht="39" customHeight="1">
      <c r="A22" s="24" t="s">
        <v>77</v>
      </c>
      <c r="B22" s="26" t="s">
        <v>78</v>
      </c>
      <c r="C22" s="73">
        <v>208000</v>
      </c>
      <c r="D22" s="73">
        <v>208000</v>
      </c>
    </row>
    <row r="23" spans="1:4" ht="39" customHeight="1">
      <c r="A23" s="24" t="s">
        <v>76</v>
      </c>
      <c r="B23" s="26" t="s">
        <v>79</v>
      </c>
      <c r="C23" s="73">
        <v>88000</v>
      </c>
      <c r="D23" s="73">
        <v>88000</v>
      </c>
    </row>
    <row r="24" spans="1:4" ht="40.5" customHeight="1">
      <c r="A24" s="19" t="s">
        <v>18</v>
      </c>
      <c r="B24" s="27"/>
      <c r="C24" s="71">
        <f>SUM(C25:C26)</f>
        <v>112800</v>
      </c>
      <c r="D24" s="71">
        <f>SUM(D25:D26)</f>
        <v>130800</v>
      </c>
    </row>
    <row r="25" spans="1:4" ht="90.75" customHeight="1">
      <c r="A25" s="109" t="s">
        <v>136</v>
      </c>
      <c r="B25" s="28" t="s">
        <v>137</v>
      </c>
      <c r="C25" s="72">
        <v>25000</v>
      </c>
      <c r="D25" s="72">
        <v>38000</v>
      </c>
    </row>
    <row r="26" spans="1:4" ht="76.5" customHeight="1">
      <c r="A26" s="24" t="s">
        <v>135</v>
      </c>
      <c r="B26" s="29" t="s">
        <v>134</v>
      </c>
      <c r="C26" s="73">
        <v>87800</v>
      </c>
      <c r="D26" s="73">
        <v>92800</v>
      </c>
    </row>
    <row r="27" spans="1:4" ht="12.75">
      <c r="A27" s="17" t="s">
        <v>46</v>
      </c>
      <c r="B27" s="30" t="s">
        <v>29</v>
      </c>
      <c r="C27" s="70">
        <f>C28</f>
        <v>7324798.7</v>
      </c>
      <c r="D27" s="70">
        <f>D28</f>
        <v>7154998.7</v>
      </c>
    </row>
    <row r="28" spans="1:4" ht="39.75" customHeight="1">
      <c r="A28" s="24" t="s">
        <v>47</v>
      </c>
      <c r="B28" s="26" t="s">
        <v>30</v>
      </c>
      <c r="C28" s="73">
        <f>SUM(C29:C32)</f>
        <v>7324798.7</v>
      </c>
      <c r="D28" s="73">
        <f>SUM(D29:D32)</f>
        <v>7154998.7</v>
      </c>
    </row>
    <row r="29" spans="1:4" ht="33" customHeight="1">
      <c r="A29" s="42" t="s">
        <v>133</v>
      </c>
      <c r="B29" s="26" t="s">
        <v>48</v>
      </c>
      <c r="C29" s="73">
        <v>6604100</v>
      </c>
      <c r="D29" s="73">
        <v>6434300</v>
      </c>
    </row>
    <row r="30" spans="1:4" ht="34.5" customHeight="1">
      <c r="A30" s="43"/>
      <c r="B30" s="33"/>
      <c r="C30" s="73"/>
      <c r="D30" s="73"/>
    </row>
    <row r="31" spans="1:4" ht="50.25" customHeight="1">
      <c r="A31" s="31" t="s">
        <v>247</v>
      </c>
      <c r="B31" s="29" t="s">
        <v>31</v>
      </c>
      <c r="C31" s="73">
        <v>138700</v>
      </c>
      <c r="D31" s="73">
        <v>138700</v>
      </c>
    </row>
    <row r="32" spans="1:4" ht="80.25" customHeight="1">
      <c r="A32" s="31" t="s">
        <v>289</v>
      </c>
      <c r="B32" s="33" t="s">
        <v>32</v>
      </c>
      <c r="C32" s="73">
        <v>581998.7</v>
      </c>
      <c r="D32" s="73">
        <v>581998.7</v>
      </c>
    </row>
    <row r="33" spans="1:4" ht="12.75">
      <c r="A33" s="171" t="s">
        <v>33</v>
      </c>
      <c r="B33" s="171"/>
      <c r="C33" s="74">
        <f>C13+C27</f>
        <v>8386598.7</v>
      </c>
      <c r="D33" s="74">
        <f>D13+D27</f>
        <v>8235798.7</v>
      </c>
    </row>
  </sheetData>
  <sheetProtection/>
  <mergeCells count="10">
    <mergeCell ref="A33:B33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85">
      <selection activeCell="F28" sqref="F28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5.375" style="0" customWidth="1"/>
  </cols>
  <sheetData>
    <row r="1" spans="1:4" ht="12.75">
      <c r="A1" s="166" t="s">
        <v>53</v>
      </c>
      <c r="B1" s="166"/>
      <c r="C1" s="166"/>
      <c r="D1" s="166"/>
    </row>
    <row r="2" spans="1:4" ht="12.75">
      <c r="A2" s="166" t="s">
        <v>121</v>
      </c>
      <c r="B2" s="166"/>
      <c r="C2" s="166"/>
      <c r="D2" s="166"/>
    </row>
    <row r="3" spans="1:4" ht="12.75">
      <c r="A3" s="166" t="s">
        <v>122</v>
      </c>
      <c r="B3" s="166"/>
      <c r="C3" s="166"/>
      <c r="D3" s="166"/>
    </row>
    <row r="4" spans="1:4" ht="12.75">
      <c r="A4" s="166" t="s">
        <v>65</v>
      </c>
      <c r="B4" s="166"/>
      <c r="C4" s="166"/>
      <c r="D4" s="166"/>
    </row>
    <row r="5" spans="1:4" ht="12.75">
      <c r="A5" s="166" t="s">
        <v>265</v>
      </c>
      <c r="B5" s="166"/>
      <c r="C5" s="166"/>
      <c r="D5" s="166"/>
    </row>
    <row r="8" spans="1:4" ht="37.5" customHeight="1">
      <c r="A8" s="174" t="s">
        <v>113</v>
      </c>
      <c r="B8" s="174"/>
      <c r="C8" s="174"/>
      <c r="D8" s="174"/>
    </row>
    <row r="11" ht="2.25" customHeight="1"/>
    <row r="12" spans="1:4" ht="36.75" customHeight="1">
      <c r="A12" s="47" t="s">
        <v>2</v>
      </c>
      <c r="B12" s="9" t="s">
        <v>50</v>
      </c>
      <c r="C12" s="9" t="s">
        <v>51</v>
      </c>
      <c r="D12" s="9" t="s">
        <v>64</v>
      </c>
    </row>
    <row r="13" spans="1:4" ht="42.75" customHeight="1">
      <c r="A13" s="52" t="s">
        <v>246</v>
      </c>
      <c r="B13" s="58" t="s">
        <v>81</v>
      </c>
      <c r="C13" s="59"/>
      <c r="D13" s="71">
        <f>D14</f>
        <v>137600</v>
      </c>
    </row>
    <row r="14" spans="1:14" s="98" customFormat="1" ht="43.5" customHeight="1">
      <c r="A14" s="94" t="s">
        <v>143</v>
      </c>
      <c r="B14" s="95" t="s">
        <v>82</v>
      </c>
      <c r="C14" s="96"/>
      <c r="D14" s="97">
        <f>SUM(D15)</f>
        <v>137600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4" ht="38.25">
      <c r="A15" s="89" t="s">
        <v>139</v>
      </c>
      <c r="B15" s="59" t="s">
        <v>83</v>
      </c>
      <c r="C15" s="53"/>
      <c r="D15" s="76">
        <f>D16</f>
        <v>137600</v>
      </c>
    </row>
    <row r="16" spans="1:4" ht="30.75" customHeight="1">
      <c r="A16" s="48" t="s">
        <v>144</v>
      </c>
      <c r="B16" s="61" t="s">
        <v>140</v>
      </c>
      <c r="C16" s="53"/>
      <c r="D16" s="76">
        <f>SUM(D17+D18)</f>
        <v>137600</v>
      </c>
    </row>
    <row r="17" spans="1:4" ht="30.75" customHeight="1">
      <c r="A17" s="7" t="s">
        <v>54</v>
      </c>
      <c r="B17" s="61" t="s">
        <v>140</v>
      </c>
      <c r="C17" s="53">
        <v>200</v>
      </c>
      <c r="D17" s="76">
        <v>114000</v>
      </c>
    </row>
    <row r="18" spans="1:4" ht="30.75" customHeight="1">
      <c r="A18" s="7" t="s">
        <v>54</v>
      </c>
      <c r="B18" s="61" t="s">
        <v>315</v>
      </c>
      <c r="C18" s="53">
        <v>200</v>
      </c>
      <c r="D18" s="76">
        <v>23600</v>
      </c>
    </row>
    <row r="19" spans="1:4" s="93" customFormat="1" ht="44.25" customHeight="1">
      <c r="A19" s="90" t="s">
        <v>141</v>
      </c>
      <c r="B19" s="59" t="s">
        <v>85</v>
      </c>
      <c r="C19" s="59"/>
      <c r="D19" s="92">
        <f>SUM(D20+D24+D28+D32)</f>
        <v>1783992</v>
      </c>
    </row>
    <row r="20" spans="1:4" ht="48.75" customHeight="1">
      <c r="A20" s="116" t="s">
        <v>142</v>
      </c>
      <c r="B20" s="117" t="s">
        <v>84</v>
      </c>
      <c r="C20" s="118"/>
      <c r="D20" s="119">
        <f>D21</f>
        <v>1220770</v>
      </c>
    </row>
    <row r="21" spans="1:4" s="114" customFormat="1" ht="33" customHeight="1">
      <c r="A21" s="112" t="s">
        <v>145</v>
      </c>
      <c r="B21" s="111" t="s">
        <v>146</v>
      </c>
      <c r="C21" s="111"/>
      <c r="D21" s="113">
        <f>SUM(D22)</f>
        <v>1220770</v>
      </c>
    </row>
    <row r="22" spans="1:4" s="93" customFormat="1" ht="20.25" customHeight="1">
      <c r="A22" s="112" t="s">
        <v>147</v>
      </c>
      <c r="B22" s="111" t="s">
        <v>148</v>
      </c>
      <c r="C22" s="53"/>
      <c r="D22" s="76">
        <f>SUM(D23)</f>
        <v>1220770</v>
      </c>
    </row>
    <row r="23" spans="1:4" ht="33" customHeight="1">
      <c r="A23" s="7" t="s">
        <v>54</v>
      </c>
      <c r="B23" s="111" t="s">
        <v>148</v>
      </c>
      <c r="C23" s="53">
        <v>200</v>
      </c>
      <c r="D23" s="76">
        <v>1220770</v>
      </c>
    </row>
    <row r="24" spans="1:14" s="98" customFormat="1" ht="67.5" customHeight="1">
      <c r="A24" s="115" t="s">
        <v>261</v>
      </c>
      <c r="B24" s="95" t="s">
        <v>149</v>
      </c>
      <c r="C24" s="96"/>
      <c r="D24" s="97">
        <f>SUM(D25)</f>
        <v>418028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4" s="93" customFormat="1" ht="42.75" customHeight="1">
      <c r="A25" s="89" t="s">
        <v>259</v>
      </c>
      <c r="B25" s="59" t="s">
        <v>150</v>
      </c>
      <c r="C25" s="59"/>
      <c r="D25" s="92">
        <f>D26</f>
        <v>418028</v>
      </c>
    </row>
    <row r="26" spans="1:4" ht="30.75" customHeight="1">
      <c r="A26" s="48" t="s">
        <v>260</v>
      </c>
      <c r="B26" s="47" t="s">
        <v>152</v>
      </c>
      <c r="C26" s="53"/>
      <c r="D26" s="76">
        <f>D27</f>
        <v>418028</v>
      </c>
    </row>
    <row r="27" spans="1:4" ht="27" customHeight="1">
      <c r="A27" s="44" t="s">
        <v>54</v>
      </c>
      <c r="B27" s="47" t="s">
        <v>152</v>
      </c>
      <c r="C27" s="53">
        <v>200</v>
      </c>
      <c r="D27" s="76">
        <v>418028</v>
      </c>
    </row>
    <row r="28" spans="1:14" s="98" customFormat="1" ht="67.5" customHeight="1">
      <c r="A28" s="115" t="s">
        <v>290</v>
      </c>
      <c r="B28" s="95" t="s">
        <v>291</v>
      </c>
      <c r="C28" s="96"/>
      <c r="D28" s="97">
        <f>SUM(D29)</f>
        <v>69954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4" s="93" customFormat="1" ht="42.75" customHeight="1">
      <c r="A29" s="89" t="s">
        <v>293</v>
      </c>
      <c r="B29" s="59" t="s">
        <v>292</v>
      </c>
      <c r="C29" s="59"/>
      <c r="D29" s="92">
        <f>D30</f>
        <v>69954</v>
      </c>
    </row>
    <row r="30" spans="1:4" ht="30.75" customHeight="1">
      <c r="A30" s="48" t="s">
        <v>294</v>
      </c>
      <c r="B30" s="47" t="s">
        <v>295</v>
      </c>
      <c r="C30" s="53"/>
      <c r="D30" s="76">
        <f>D31</f>
        <v>69954</v>
      </c>
    </row>
    <row r="31" spans="1:4" ht="27" customHeight="1">
      <c r="A31" s="44" t="s">
        <v>54</v>
      </c>
      <c r="B31" s="47" t="s">
        <v>295</v>
      </c>
      <c r="C31" s="53">
        <v>200</v>
      </c>
      <c r="D31" s="76">
        <v>69954</v>
      </c>
    </row>
    <row r="32" spans="1:14" s="98" customFormat="1" ht="67.5" customHeight="1">
      <c r="A32" s="115" t="s">
        <v>296</v>
      </c>
      <c r="B32" s="95" t="s">
        <v>299</v>
      </c>
      <c r="C32" s="96"/>
      <c r="D32" s="97">
        <f>SUM(D33)</f>
        <v>75240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4" s="93" customFormat="1" ht="42.75" customHeight="1">
      <c r="A33" s="89" t="s">
        <v>297</v>
      </c>
      <c r="B33" s="59" t="s">
        <v>300</v>
      </c>
      <c r="C33" s="59"/>
      <c r="D33" s="92">
        <f>D34</f>
        <v>75240</v>
      </c>
    </row>
    <row r="34" spans="1:4" ht="30.75" customHeight="1">
      <c r="A34" s="48" t="s">
        <v>298</v>
      </c>
      <c r="B34" s="47" t="s">
        <v>301</v>
      </c>
      <c r="C34" s="53"/>
      <c r="D34" s="76">
        <f>D35</f>
        <v>75240</v>
      </c>
    </row>
    <row r="35" spans="1:4" ht="27" customHeight="1">
      <c r="A35" s="69" t="s">
        <v>54</v>
      </c>
      <c r="B35" s="47" t="s">
        <v>301</v>
      </c>
      <c r="C35" s="53">
        <v>200</v>
      </c>
      <c r="D35" s="76">
        <v>75240</v>
      </c>
    </row>
    <row r="36" spans="1:4" ht="38.25" customHeight="1">
      <c r="A36" s="67" t="s">
        <v>153</v>
      </c>
      <c r="B36" s="58" t="s">
        <v>86</v>
      </c>
      <c r="C36" s="53"/>
      <c r="D36" s="71">
        <f>SUM(D38)</f>
        <v>45200</v>
      </c>
    </row>
    <row r="37" spans="1:4" ht="24" customHeight="1">
      <c r="A37" s="91" t="s">
        <v>157</v>
      </c>
      <c r="B37" s="47" t="s">
        <v>155</v>
      </c>
      <c r="C37" s="53"/>
      <c r="D37" s="76">
        <f>SUM(D38)</f>
        <v>45200</v>
      </c>
    </row>
    <row r="38" spans="1:4" ht="24" customHeight="1">
      <c r="A38" s="44" t="s">
        <v>54</v>
      </c>
      <c r="B38" s="47" t="s">
        <v>159</v>
      </c>
      <c r="C38" s="53">
        <v>200</v>
      </c>
      <c r="D38" s="76">
        <v>45200</v>
      </c>
    </row>
    <row r="39" spans="1:4" ht="38.25">
      <c r="A39" s="52" t="s">
        <v>160</v>
      </c>
      <c r="B39" s="58" t="s">
        <v>87</v>
      </c>
      <c r="C39" s="59"/>
      <c r="D39" s="71">
        <f>SUM(D40+D49)</f>
        <v>4267723.77</v>
      </c>
    </row>
    <row r="40" spans="1:14" s="98" customFormat="1" ht="85.5" customHeight="1">
      <c r="A40" s="94" t="s">
        <v>161</v>
      </c>
      <c r="B40" s="95" t="s">
        <v>88</v>
      </c>
      <c r="C40" s="96"/>
      <c r="D40" s="97">
        <f>SUM(D41)</f>
        <v>3733118.77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4" s="93" customFormat="1" ht="54.75" customHeight="1">
      <c r="A41" s="89" t="s">
        <v>162</v>
      </c>
      <c r="B41" s="59" t="s">
        <v>89</v>
      </c>
      <c r="C41" s="59"/>
      <c r="D41" s="92">
        <f>SUM(D42:D48)</f>
        <v>3733118.77</v>
      </c>
    </row>
    <row r="42" spans="1:4" ht="66.75" customHeight="1">
      <c r="A42" s="48" t="s">
        <v>163</v>
      </c>
      <c r="B42" s="47" t="s">
        <v>164</v>
      </c>
      <c r="C42" s="53"/>
      <c r="D42" s="76">
        <v>2509966</v>
      </c>
    </row>
    <row r="43" spans="1:4" ht="66" customHeight="1">
      <c r="A43" s="48" t="s">
        <v>167</v>
      </c>
      <c r="B43" s="47" t="s">
        <v>232</v>
      </c>
      <c r="C43" s="53"/>
      <c r="D43" s="76">
        <v>142119</v>
      </c>
    </row>
    <row r="44" spans="1:4" ht="66" customHeight="1">
      <c r="A44" s="48" t="s">
        <v>167</v>
      </c>
      <c r="B44" s="47" t="s">
        <v>279</v>
      </c>
      <c r="C44" s="53"/>
      <c r="D44" s="76">
        <v>73862</v>
      </c>
    </row>
    <row r="45" spans="1:4" ht="34.5" customHeight="1">
      <c r="A45" s="163" t="s">
        <v>326</v>
      </c>
      <c r="B45" s="47" t="s">
        <v>318</v>
      </c>
      <c r="C45" s="53"/>
      <c r="D45" s="76">
        <v>100000</v>
      </c>
    </row>
    <row r="46" spans="1:4" ht="34.5" customHeight="1">
      <c r="A46" s="163" t="s">
        <v>327</v>
      </c>
      <c r="B46" s="47" t="s">
        <v>319</v>
      </c>
      <c r="C46" s="53"/>
      <c r="D46" s="76">
        <v>5265</v>
      </c>
    </row>
    <row r="47" spans="1:4" ht="32.25" customHeight="1">
      <c r="A47" s="69" t="s">
        <v>54</v>
      </c>
      <c r="B47" s="47" t="s">
        <v>166</v>
      </c>
      <c r="C47" s="53">
        <v>200</v>
      </c>
      <c r="D47" s="76">
        <v>888906.77</v>
      </c>
    </row>
    <row r="48" spans="1:4" ht="32.25" customHeight="1">
      <c r="A48" s="44" t="s">
        <v>281</v>
      </c>
      <c r="B48" s="47" t="s">
        <v>166</v>
      </c>
      <c r="C48" s="53">
        <v>800</v>
      </c>
      <c r="D48" s="76">
        <v>13000</v>
      </c>
    </row>
    <row r="49" spans="1:4" ht="76.5">
      <c r="A49" s="116" t="s">
        <v>172</v>
      </c>
      <c r="B49" s="120" t="s">
        <v>169</v>
      </c>
      <c r="C49" s="118"/>
      <c r="D49" s="119">
        <f>SUM(D50)</f>
        <v>534605</v>
      </c>
    </row>
    <row r="50" spans="1:4" ht="38.25">
      <c r="A50" s="89" t="s">
        <v>171</v>
      </c>
      <c r="B50" s="59" t="s">
        <v>170</v>
      </c>
      <c r="C50" s="59"/>
      <c r="D50" s="92">
        <f>SUM(D51)</f>
        <v>534605</v>
      </c>
    </row>
    <row r="51" spans="1:4" s="93" customFormat="1" ht="40.5" customHeight="1">
      <c r="A51" s="48" t="s">
        <v>173</v>
      </c>
      <c r="B51" s="47" t="s">
        <v>174</v>
      </c>
      <c r="C51" s="53"/>
      <c r="D51" s="76">
        <f>D52</f>
        <v>534605</v>
      </c>
    </row>
    <row r="52" spans="1:4" ht="25.5">
      <c r="A52" s="44" t="s">
        <v>54</v>
      </c>
      <c r="B52" s="47" t="s">
        <v>174</v>
      </c>
      <c r="C52" s="53">
        <v>200</v>
      </c>
      <c r="D52" s="76">
        <v>534605</v>
      </c>
    </row>
    <row r="53" spans="1:4" ht="52.5" customHeight="1">
      <c r="A53" s="89" t="s">
        <v>175</v>
      </c>
      <c r="B53" s="58" t="s">
        <v>314</v>
      </c>
      <c r="C53" s="59"/>
      <c r="D53" s="92">
        <f>SUM(D54)</f>
        <v>60000</v>
      </c>
    </row>
    <row r="54" spans="1:4" ht="38.25">
      <c r="A54" s="89" t="s">
        <v>176</v>
      </c>
      <c r="B54" s="47" t="s">
        <v>177</v>
      </c>
      <c r="C54" s="53"/>
      <c r="D54" s="76">
        <f>SUM(D55)</f>
        <v>60000</v>
      </c>
    </row>
    <row r="55" spans="1:4" ht="38.25">
      <c r="A55" s="48" t="s">
        <v>178</v>
      </c>
      <c r="B55" s="61" t="s">
        <v>179</v>
      </c>
      <c r="C55" s="53"/>
      <c r="D55" s="76">
        <f>D56</f>
        <v>60000</v>
      </c>
    </row>
    <row r="56" spans="1:14" s="98" customFormat="1" ht="25.5">
      <c r="A56" s="44" t="s">
        <v>54</v>
      </c>
      <c r="B56" s="51"/>
      <c r="C56" s="53">
        <v>200</v>
      </c>
      <c r="D56" s="76">
        <v>60000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4" s="93" customFormat="1" ht="25.5">
      <c r="A57" s="52" t="s">
        <v>181</v>
      </c>
      <c r="B57" s="58" t="s">
        <v>91</v>
      </c>
      <c r="C57" s="59"/>
      <c r="D57" s="71">
        <f>D58</f>
        <v>3331000</v>
      </c>
    </row>
    <row r="58" spans="1:4" ht="51">
      <c r="A58" s="94" t="s">
        <v>182</v>
      </c>
      <c r="B58" s="95" t="s">
        <v>92</v>
      </c>
      <c r="C58" s="96"/>
      <c r="D58" s="97">
        <f>SUM(D59+D68)</f>
        <v>3331000</v>
      </c>
    </row>
    <row r="59" spans="1:4" ht="38.25">
      <c r="A59" s="89" t="s">
        <v>183</v>
      </c>
      <c r="B59" s="59" t="s">
        <v>93</v>
      </c>
      <c r="C59" s="59"/>
      <c r="D59" s="92">
        <f>SUM(D64+D60+D66)</f>
        <v>3331000</v>
      </c>
    </row>
    <row r="60" spans="1:4" ht="38.25">
      <c r="A60" s="48" t="s">
        <v>184</v>
      </c>
      <c r="B60" s="47" t="s">
        <v>180</v>
      </c>
      <c r="C60" s="53"/>
      <c r="D60" s="76">
        <f>SUM(D61+D62+D63+G61)</f>
        <v>2362798</v>
      </c>
    </row>
    <row r="61" spans="1:14" s="98" customFormat="1" ht="51" customHeight="1">
      <c r="A61" s="6" t="s">
        <v>55</v>
      </c>
      <c r="B61" s="47" t="s">
        <v>180</v>
      </c>
      <c r="C61" s="53">
        <v>100</v>
      </c>
      <c r="D61" s="76">
        <v>2108336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4" s="93" customFormat="1" ht="40.5" customHeight="1">
      <c r="A62" s="44" t="s">
        <v>54</v>
      </c>
      <c r="B62" s="47" t="s">
        <v>180</v>
      </c>
      <c r="C62" s="53">
        <v>200</v>
      </c>
      <c r="D62" s="76">
        <v>220222</v>
      </c>
    </row>
    <row r="63" spans="1:4" ht="31.5" customHeight="1">
      <c r="A63" s="44" t="s">
        <v>187</v>
      </c>
      <c r="B63" s="47" t="s">
        <v>180</v>
      </c>
      <c r="C63" s="53">
        <v>800</v>
      </c>
      <c r="D63" s="76">
        <v>34240</v>
      </c>
    </row>
    <row r="64" spans="1:4" ht="25.5">
      <c r="A64" s="48" t="s">
        <v>186</v>
      </c>
      <c r="B64" s="47" t="s">
        <v>185</v>
      </c>
      <c r="C64" s="53"/>
      <c r="D64" s="76">
        <f>SUM(D65)</f>
        <v>908202</v>
      </c>
    </row>
    <row r="65" spans="1:14" s="98" customFormat="1" ht="63.75">
      <c r="A65" s="6" t="s">
        <v>55</v>
      </c>
      <c r="B65" s="51"/>
      <c r="C65" s="53">
        <v>100</v>
      </c>
      <c r="D65" s="76">
        <v>908202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4" s="93" customFormat="1" ht="38.25">
      <c r="A66" s="121" t="s">
        <v>188</v>
      </c>
      <c r="B66" s="111" t="s">
        <v>189</v>
      </c>
      <c r="C66" s="111"/>
      <c r="D66" s="113">
        <v>60000</v>
      </c>
    </row>
    <row r="67" spans="1:4" ht="51">
      <c r="A67" s="48" t="s">
        <v>190</v>
      </c>
      <c r="B67" s="61" t="s">
        <v>94</v>
      </c>
      <c r="C67" s="53"/>
      <c r="D67" s="76">
        <f>D68</f>
        <v>0</v>
      </c>
    </row>
    <row r="68" spans="1:4" ht="37.5" customHeight="1">
      <c r="A68" s="44" t="s">
        <v>191</v>
      </c>
      <c r="B68" s="61" t="s">
        <v>95</v>
      </c>
      <c r="C68" s="53"/>
      <c r="D68" s="76"/>
    </row>
    <row r="69" spans="1:4" ht="23.25" customHeight="1">
      <c r="A69" s="121" t="s">
        <v>193</v>
      </c>
      <c r="B69" s="47" t="s">
        <v>192</v>
      </c>
      <c r="C69" s="53"/>
      <c r="D69" s="76"/>
    </row>
    <row r="70" spans="1:4" ht="25.5">
      <c r="A70" s="44" t="s">
        <v>54</v>
      </c>
      <c r="B70" s="51"/>
      <c r="C70" s="53">
        <v>200</v>
      </c>
      <c r="D70" s="76"/>
    </row>
    <row r="71" spans="1:4" s="93" customFormat="1" ht="38.25">
      <c r="A71" s="52" t="s">
        <v>303</v>
      </c>
      <c r="B71" s="58" t="s">
        <v>302</v>
      </c>
      <c r="C71" s="59"/>
      <c r="D71" s="71">
        <f>D72</f>
        <v>656868.7</v>
      </c>
    </row>
    <row r="72" spans="1:14" s="98" customFormat="1" ht="36.75" customHeight="1">
      <c r="A72" s="115" t="s">
        <v>304</v>
      </c>
      <c r="B72" s="95" t="s">
        <v>305</v>
      </c>
      <c r="C72" s="96"/>
      <c r="D72" s="97">
        <f>SUM(D73)</f>
        <v>656868.7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4" ht="30.75" customHeight="1">
      <c r="A73" s="48" t="s">
        <v>307</v>
      </c>
      <c r="B73" s="47" t="s">
        <v>306</v>
      </c>
      <c r="C73" s="53"/>
      <c r="D73" s="76">
        <f>D74+D75</f>
        <v>656868.7</v>
      </c>
    </row>
    <row r="74" spans="1:4" ht="27" customHeight="1">
      <c r="A74" s="69" t="s">
        <v>54</v>
      </c>
      <c r="B74" s="47" t="s">
        <v>306</v>
      </c>
      <c r="C74" s="53">
        <v>200</v>
      </c>
      <c r="D74" s="76">
        <v>436804.7</v>
      </c>
    </row>
    <row r="75" spans="1:4" ht="27" customHeight="1">
      <c r="A75" s="69" t="s">
        <v>54</v>
      </c>
      <c r="B75" s="47" t="s">
        <v>330</v>
      </c>
      <c r="C75" s="53">
        <v>200</v>
      </c>
      <c r="D75" s="76">
        <v>220064</v>
      </c>
    </row>
    <row r="76" spans="1:7" ht="25.5">
      <c r="A76" s="162" t="s">
        <v>194</v>
      </c>
      <c r="B76" s="9" t="s">
        <v>195</v>
      </c>
      <c r="C76" s="54"/>
      <c r="D76" s="77">
        <f>SUM(D77+D85+D80+D82+D83)</f>
        <v>319780</v>
      </c>
      <c r="E76" s="50"/>
      <c r="F76" s="50"/>
      <c r="G76" s="50"/>
    </row>
    <row r="77" spans="1:7" ht="20.25" customHeight="1">
      <c r="A77" s="12" t="s">
        <v>197</v>
      </c>
      <c r="B77" s="9" t="s">
        <v>196</v>
      </c>
      <c r="C77" s="54"/>
      <c r="D77" s="77">
        <f>SUM(D78)</f>
        <v>144000</v>
      </c>
      <c r="E77" s="50"/>
      <c r="F77" s="50"/>
      <c r="G77" s="50"/>
    </row>
    <row r="78" spans="1:7" ht="102.75" customHeight="1">
      <c r="A78" s="12" t="s">
        <v>199</v>
      </c>
      <c r="B78" s="9" t="s">
        <v>198</v>
      </c>
      <c r="C78" s="54">
        <v>300</v>
      </c>
      <c r="D78" s="77">
        <v>144000</v>
      </c>
      <c r="E78" s="50"/>
      <c r="F78" s="50"/>
      <c r="G78" s="50"/>
    </row>
    <row r="79" spans="1:7" ht="76.5">
      <c r="A79" s="121" t="s">
        <v>200</v>
      </c>
      <c r="B79" s="9" t="s">
        <v>249</v>
      </c>
      <c r="C79" s="54"/>
      <c r="D79" s="77"/>
      <c r="E79" s="50"/>
      <c r="F79" s="50"/>
      <c r="G79" s="50"/>
    </row>
    <row r="80" spans="1:7" ht="37.5" customHeight="1">
      <c r="A80" s="44" t="s">
        <v>54</v>
      </c>
      <c r="B80" s="9" t="s">
        <v>249</v>
      </c>
      <c r="C80" s="54">
        <v>200</v>
      </c>
      <c r="D80" s="77">
        <v>34080</v>
      </c>
      <c r="E80" s="50"/>
      <c r="F80" s="50"/>
      <c r="G80" s="50"/>
    </row>
    <row r="81" spans="1:7" ht="75" customHeight="1">
      <c r="A81" s="121" t="s">
        <v>200</v>
      </c>
      <c r="B81" s="9" t="s">
        <v>201</v>
      </c>
      <c r="C81" s="54"/>
      <c r="D81" s="77"/>
      <c r="E81" s="50"/>
      <c r="F81" s="50"/>
      <c r="G81" s="50"/>
    </row>
    <row r="82" spans="1:7" ht="87" customHeight="1">
      <c r="A82" s="165" t="s">
        <v>325</v>
      </c>
      <c r="B82" s="9" t="s">
        <v>322</v>
      </c>
      <c r="C82" s="54">
        <v>200</v>
      </c>
      <c r="D82" s="77">
        <v>2000</v>
      </c>
      <c r="E82" s="50"/>
      <c r="F82" s="50"/>
      <c r="G82" s="50"/>
    </row>
    <row r="83" spans="1:7" ht="87" customHeight="1">
      <c r="A83" s="165" t="s">
        <v>323</v>
      </c>
      <c r="B83" s="9" t="s">
        <v>322</v>
      </c>
      <c r="C83" s="54">
        <v>800</v>
      </c>
      <c r="D83" s="77">
        <v>1000</v>
      </c>
      <c r="E83" s="50"/>
      <c r="F83" s="50"/>
      <c r="G83" s="50"/>
    </row>
    <row r="84" spans="1:7" ht="65.25" customHeight="1">
      <c r="A84" s="121" t="s">
        <v>278</v>
      </c>
      <c r="B84" s="9" t="s">
        <v>202</v>
      </c>
      <c r="C84" s="54"/>
      <c r="D84" s="77">
        <v>1100000</v>
      </c>
      <c r="E84" s="50"/>
      <c r="F84" s="50"/>
      <c r="G84" s="50"/>
    </row>
    <row r="85" spans="1:7" ht="42.75" customHeight="1">
      <c r="A85" s="121" t="s">
        <v>204</v>
      </c>
      <c r="B85" s="9" t="s">
        <v>205</v>
      </c>
      <c r="C85" s="54"/>
      <c r="D85" s="77">
        <f>SUM(D86)</f>
        <v>138700</v>
      </c>
      <c r="E85" s="50"/>
      <c r="F85" s="50"/>
      <c r="G85" s="50"/>
    </row>
    <row r="86" spans="1:7" ht="15.75" customHeight="1">
      <c r="A86" s="12" t="s">
        <v>197</v>
      </c>
      <c r="B86" s="9" t="s">
        <v>206</v>
      </c>
      <c r="C86" s="54"/>
      <c r="D86" s="77">
        <f>SUM(D87)</f>
        <v>138700</v>
      </c>
      <c r="E86" s="50"/>
      <c r="F86" s="50"/>
      <c r="G86" s="50"/>
    </row>
    <row r="87" spans="1:7" ht="47.25" customHeight="1">
      <c r="A87" s="49" t="s">
        <v>208</v>
      </c>
      <c r="B87" s="9" t="s">
        <v>207</v>
      </c>
      <c r="C87" s="54"/>
      <c r="D87" s="77">
        <f>SUM(D88:D89)</f>
        <v>138700</v>
      </c>
      <c r="E87" s="50"/>
      <c r="F87" s="50"/>
      <c r="G87" s="50"/>
    </row>
    <row r="88" spans="1:4" ht="63.75">
      <c r="A88" s="6" t="s">
        <v>55</v>
      </c>
      <c r="B88" s="9" t="s">
        <v>207</v>
      </c>
      <c r="C88" s="54">
        <v>100</v>
      </c>
      <c r="D88" s="77">
        <v>136163</v>
      </c>
    </row>
    <row r="89" spans="1:4" ht="25.5">
      <c r="A89" s="44" t="s">
        <v>54</v>
      </c>
      <c r="B89" s="9" t="s">
        <v>207</v>
      </c>
      <c r="C89" s="54">
        <v>200</v>
      </c>
      <c r="D89" s="77">
        <v>2537</v>
      </c>
    </row>
    <row r="90" spans="1:4" ht="12.75">
      <c r="A90" s="57" t="s">
        <v>52</v>
      </c>
      <c r="B90" s="55"/>
      <c r="C90" s="56"/>
      <c r="D90" s="78">
        <f>SUM(D76+D57+D53+D39+D19+D13+D84+D71+D36)</f>
        <v>11702164.469999999</v>
      </c>
    </row>
    <row r="91" spans="1:4" ht="12.75">
      <c r="A91" s="79" t="s">
        <v>5</v>
      </c>
      <c r="B91" s="13"/>
      <c r="C91" s="13"/>
      <c r="D91" s="58" t="s">
        <v>97</v>
      </c>
    </row>
  </sheetData>
  <sheetProtection/>
  <mergeCells count="6">
    <mergeCell ref="A8:D8"/>
    <mergeCell ref="A1:D1"/>
    <mergeCell ref="A2:D2"/>
    <mergeCell ref="A4:D4"/>
    <mergeCell ref="A5:D5"/>
    <mergeCell ref="A3:D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76">
      <selection activeCell="F88" sqref="F88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166" t="s">
        <v>58</v>
      </c>
      <c r="B1" s="166"/>
      <c r="C1" s="166"/>
      <c r="D1" s="166"/>
      <c r="E1" s="166"/>
    </row>
    <row r="2" spans="1:5" ht="12.75">
      <c r="A2" s="166" t="s">
        <v>209</v>
      </c>
      <c r="B2" s="166"/>
      <c r="C2" s="166"/>
      <c r="D2" s="166"/>
      <c r="E2" s="166"/>
    </row>
    <row r="3" spans="1:5" ht="12.75">
      <c r="A3" s="166" t="s">
        <v>122</v>
      </c>
      <c r="B3" s="166"/>
      <c r="C3" s="166"/>
      <c r="D3" s="166"/>
      <c r="E3" s="166"/>
    </row>
    <row r="4" spans="1:5" ht="12.75">
      <c r="A4" s="166" t="s">
        <v>65</v>
      </c>
      <c r="B4" s="166"/>
      <c r="C4" s="166"/>
      <c r="D4" s="166"/>
      <c r="E4" s="166"/>
    </row>
    <row r="5" spans="1:5" ht="12.75">
      <c r="A5" s="166" t="s">
        <v>265</v>
      </c>
      <c r="B5" s="166"/>
      <c r="C5" s="166"/>
      <c r="D5" s="166"/>
      <c r="E5" s="166"/>
    </row>
    <row r="8" spans="1:5" ht="52.5" customHeight="1">
      <c r="A8" s="174" t="s">
        <v>114</v>
      </c>
      <c r="B8" s="174"/>
      <c r="C8" s="174"/>
      <c r="D8" s="174"/>
      <c r="E8" s="174"/>
    </row>
    <row r="12" spans="1:5" ht="38.25">
      <c r="A12" s="47" t="s">
        <v>2</v>
      </c>
      <c r="B12" s="9" t="s">
        <v>50</v>
      </c>
      <c r="C12" s="9" t="s">
        <v>51</v>
      </c>
      <c r="D12" s="9" t="s">
        <v>96</v>
      </c>
      <c r="E12" s="9" t="s">
        <v>115</v>
      </c>
    </row>
    <row r="13" spans="1:5" ht="39" customHeight="1">
      <c r="A13" s="52" t="s">
        <v>138</v>
      </c>
      <c r="B13" s="58" t="s">
        <v>81</v>
      </c>
      <c r="C13" s="59"/>
      <c r="D13" s="71">
        <f>D14</f>
        <v>134000</v>
      </c>
      <c r="E13" s="71">
        <f>E14</f>
        <v>134000</v>
      </c>
    </row>
    <row r="14" spans="1:5" ht="38.25" customHeight="1">
      <c r="A14" s="94" t="s">
        <v>143</v>
      </c>
      <c r="B14" s="95" t="s">
        <v>82</v>
      </c>
      <c r="C14" s="96"/>
      <c r="D14" s="97">
        <f>SUM(D15)</f>
        <v>134000</v>
      </c>
      <c r="E14" s="97">
        <f>SUM(E15)</f>
        <v>134000</v>
      </c>
    </row>
    <row r="15" spans="1:5" ht="39.75" customHeight="1">
      <c r="A15" s="89" t="s">
        <v>139</v>
      </c>
      <c r="B15" s="59" t="s">
        <v>83</v>
      </c>
      <c r="C15" s="53"/>
      <c r="D15" s="76">
        <f>D16</f>
        <v>134000</v>
      </c>
      <c r="E15" s="76">
        <f>E16</f>
        <v>134000</v>
      </c>
    </row>
    <row r="16" spans="1:5" ht="29.25" customHeight="1">
      <c r="A16" s="48" t="s">
        <v>144</v>
      </c>
      <c r="B16" s="61" t="s">
        <v>140</v>
      </c>
      <c r="C16" s="53"/>
      <c r="D16" s="76">
        <f>D17</f>
        <v>134000</v>
      </c>
      <c r="E16" s="76">
        <f>E17</f>
        <v>134000</v>
      </c>
    </row>
    <row r="17" spans="1:5" ht="28.5" customHeight="1">
      <c r="A17" s="7" t="s">
        <v>54</v>
      </c>
      <c r="B17" s="51"/>
      <c r="C17" s="53">
        <v>200</v>
      </c>
      <c r="D17" s="76">
        <v>134000</v>
      </c>
      <c r="E17" s="76">
        <v>134000</v>
      </c>
    </row>
    <row r="18" spans="1:5" ht="46.5" customHeight="1">
      <c r="A18" s="90" t="s">
        <v>141</v>
      </c>
      <c r="B18" s="59" t="s">
        <v>85</v>
      </c>
      <c r="C18" s="59"/>
      <c r="D18" s="92">
        <f>SUM(D19+D23+D27+D31)</f>
        <v>1256964</v>
      </c>
      <c r="E18" s="92">
        <f>SUM(E19+E23+E27+E31)</f>
        <v>1223664</v>
      </c>
    </row>
    <row r="19" spans="1:5" ht="55.5" customHeight="1">
      <c r="A19" s="116" t="s">
        <v>142</v>
      </c>
      <c r="B19" s="117" t="s">
        <v>84</v>
      </c>
      <c r="C19" s="118"/>
      <c r="D19" s="119">
        <f>D20</f>
        <v>1011770</v>
      </c>
      <c r="E19" s="119">
        <f>E20</f>
        <v>1011770</v>
      </c>
    </row>
    <row r="20" spans="1:5" ht="27.75" customHeight="1">
      <c r="A20" s="112" t="s">
        <v>145</v>
      </c>
      <c r="B20" s="111" t="s">
        <v>146</v>
      </c>
      <c r="C20" s="111"/>
      <c r="D20" s="113">
        <f>SUM(D21)</f>
        <v>1011770</v>
      </c>
      <c r="E20" s="113">
        <f>SUM(E21)</f>
        <v>1011770</v>
      </c>
    </row>
    <row r="21" spans="1:5" ht="31.5" customHeight="1">
      <c r="A21" s="112" t="s">
        <v>147</v>
      </c>
      <c r="B21" s="111" t="s">
        <v>148</v>
      </c>
      <c r="C21" s="53"/>
      <c r="D21" s="76">
        <f>SUM(D22)</f>
        <v>1011770</v>
      </c>
      <c r="E21" s="76">
        <f>SUM(E22)</f>
        <v>1011770</v>
      </c>
    </row>
    <row r="22" spans="1:5" ht="31.5" customHeight="1">
      <c r="A22" s="7" t="s">
        <v>54</v>
      </c>
      <c r="B22" s="111"/>
      <c r="C22" s="53">
        <v>200</v>
      </c>
      <c r="D22" s="76">
        <v>1011770</v>
      </c>
      <c r="E22" s="76">
        <v>1011770</v>
      </c>
    </row>
    <row r="23" spans="1:5" ht="83.25" customHeight="1">
      <c r="A23" s="115" t="s">
        <v>262</v>
      </c>
      <c r="B23" s="95" t="s">
        <v>149</v>
      </c>
      <c r="C23" s="96"/>
      <c r="D23" s="97">
        <f>SUM(D24)</f>
        <v>100000</v>
      </c>
      <c r="E23" s="97">
        <f>SUM(E24)</f>
        <v>66700</v>
      </c>
    </row>
    <row r="24" spans="1:5" ht="48" customHeight="1">
      <c r="A24" s="89" t="s">
        <v>259</v>
      </c>
      <c r="B24" s="59" t="s">
        <v>150</v>
      </c>
      <c r="C24" s="59"/>
      <c r="D24" s="92">
        <f>D25</f>
        <v>100000</v>
      </c>
      <c r="E24" s="92">
        <f>E25</f>
        <v>66700</v>
      </c>
    </row>
    <row r="25" spans="1:5" ht="24.75" customHeight="1">
      <c r="A25" s="48" t="s">
        <v>151</v>
      </c>
      <c r="B25" s="47" t="s">
        <v>152</v>
      </c>
      <c r="C25" s="53"/>
      <c r="D25" s="76">
        <f>D26</f>
        <v>100000</v>
      </c>
      <c r="E25" s="76">
        <f>E26</f>
        <v>66700</v>
      </c>
    </row>
    <row r="26" spans="1:5" ht="44.25" customHeight="1">
      <c r="A26" s="44" t="s">
        <v>54</v>
      </c>
      <c r="B26" s="51"/>
      <c r="C26" s="53">
        <v>200</v>
      </c>
      <c r="D26" s="76">
        <v>100000</v>
      </c>
      <c r="E26" s="76">
        <v>66700</v>
      </c>
    </row>
    <row r="27" spans="1:14" s="98" customFormat="1" ht="67.5" customHeight="1">
      <c r="A27" s="115" t="s">
        <v>290</v>
      </c>
      <c r="B27" s="95" t="s">
        <v>291</v>
      </c>
      <c r="C27" s="96"/>
      <c r="D27" s="97">
        <f>SUM(D28)</f>
        <v>69954</v>
      </c>
      <c r="E27" s="97">
        <f>SUM(E28)</f>
        <v>69954</v>
      </c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5" s="93" customFormat="1" ht="42.75" customHeight="1">
      <c r="A28" s="89" t="s">
        <v>293</v>
      </c>
      <c r="B28" s="59" t="s">
        <v>292</v>
      </c>
      <c r="C28" s="59"/>
      <c r="D28" s="92">
        <f>D29</f>
        <v>69954</v>
      </c>
      <c r="E28" s="92">
        <f>E29</f>
        <v>69954</v>
      </c>
    </row>
    <row r="29" spans="1:5" ht="30.75" customHeight="1">
      <c r="A29" s="48" t="s">
        <v>294</v>
      </c>
      <c r="B29" s="47" t="s">
        <v>295</v>
      </c>
      <c r="C29" s="53"/>
      <c r="D29" s="76">
        <f>D30</f>
        <v>69954</v>
      </c>
      <c r="E29" s="76">
        <f>E30</f>
        <v>69954</v>
      </c>
    </row>
    <row r="30" spans="1:5" ht="27" customHeight="1">
      <c r="A30" s="44" t="s">
        <v>54</v>
      </c>
      <c r="B30" s="47" t="s">
        <v>295</v>
      </c>
      <c r="C30" s="53">
        <v>200</v>
      </c>
      <c r="D30" s="76">
        <v>69954</v>
      </c>
      <c r="E30" s="76">
        <v>69954</v>
      </c>
    </row>
    <row r="31" spans="1:14" s="98" customFormat="1" ht="67.5" customHeight="1">
      <c r="A31" s="115" t="s">
        <v>296</v>
      </c>
      <c r="B31" s="95" t="s">
        <v>299</v>
      </c>
      <c r="C31" s="96"/>
      <c r="D31" s="97">
        <f>SUM(D32)</f>
        <v>75240</v>
      </c>
      <c r="E31" s="97">
        <f>SUM(E32)</f>
        <v>75240</v>
      </c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5" s="93" customFormat="1" ht="42.75" customHeight="1">
      <c r="A32" s="89" t="s">
        <v>297</v>
      </c>
      <c r="B32" s="59" t="s">
        <v>300</v>
      </c>
      <c r="C32" s="59"/>
      <c r="D32" s="92">
        <f>D33</f>
        <v>75240</v>
      </c>
      <c r="E32" s="92">
        <f>E33</f>
        <v>75240</v>
      </c>
    </row>
    <row r="33" spans="1:5" ht="30.75" customHeight="1">
      <c r="A33" s="48" t="s">
        <v>298</v>
      </c>
      <c r="B33" s="47" t="s">
        <v>301</v>
      </c>
      <c r="C33" s="53"/>
      <c r="D33" s="76">
        <f>D34</f>
        <v>75240</v>
      </c>
      <c r="E33" s="76">
        <f>E34</f>
        <v>75240</v>
      </c>
    </row>
    <row r="34" spans="1:5" ht="27" customHeight="1">
      <c r="A34" s="69" t="s">
        <v>54</v>
      </c>
      <c r="B34" s="47" t="s">
        <v>301</v>
      </c>
      <c r="C34" s="53">
        <v>200</v>
      </c>
      <c r="D34" s="76">
        <v>75240</v>
      </c>
      <c r="E34" s="76">
        <v>75240</v>
      </c>
    </row>
    <row r="35" spans="1:5" ht="48.75" customHeight="1">
      <c r="A35" s="67" t="s">
        <v>153</v>
      </c>
      <c r="B35" s="58" t="s">
        <v>86</v>
      </c>
      <c r="C35" s="53"/>
      <c r="D35" s="71">
        <f aca="true" t="shared" si="0" ref="D35:E38">D36</f>
        <v>18000</v>
      </c>
      <c r="E35" s="71">
        <f t="shared" si="0"/>
        <v>18000</v>
      </c>
    </row>
    <row r="36" spans="1:5" ht="38.25" customHeight="1">
      <c r="A36" s="99" t="s">
        <v>156</v>
      </c>
      <c r="B36" s="95" t="s">
        <v>154</v>
      </c>
      <c r="C36" s="96"/>
      <c r="D36" s="97">
        <f t="shared" si="0"/>
        <v>18000</v>
      </c>
      <c r="E36" s="97">
        <f t="shared" si="0"/>
        <v>18000</v>
      </c>
    </row>
    <row r="37" spans="1:5" ht="39" customHeight="1">
      <c r="A37" s="91" t="s">
        <v>157</v>
      </c>
      <c r="B37" s="59" t="s">
        <v>155</v>
      </c>
      <c r="C37" s="59"/>
      <c r="D37" s="92">
        <f t="shared" si="0"/>
        <v>18000</v>
      </c>
      <c r="E37" s="92">
        <f t="shared" si="0"/>
        <v>18000</v>
      </c>
    </row>
    <row r="38" spans="1:5" ht="31.5" customHeight="1">
      <c r="A38" s="68" t="s">
        <v>158</v>
      </c>
      <c r="B38" s="47" t="s">
        <v>159</v>
      </c>
      <c r="C38" s="53"/>
      <c r="D38" s="76">
        <f t="shared" si="0"/>
        <v>18000</v>
      </c>
      <c r="E38" s="76">
        <f t="shared" si="0"/>
        <v>18000</v>
      </c>
    </row>
    <row r="39" spans="1:5" ht="27.75" customHeight="1">
      <c r="A39" s="44" t="s">
        <v>54</v>
      </c>
      <c r="B39" s="51"/>
      <c r="C39" s="53">
        <v>200</v>
      </c>
      <c r="D39" s="76">
        <v>18000</v>
      </c>
      <c r="E39" s="76">
        <v>18000</v>
      </c>
    </row>
    <row r="40" spans="1:5" ht="57.75" customHeight="1">
      <c r="A40" s="52" t="s">
        <v>160</v>
      </c>
      <c r="B40" s="58" t="s">
        <v>87</v>
      </c>
      <c r="C40" s="59"/>
      <c r="D40" s="71">
        <f>SUM(D41+D47)</f>
        <v>2905330</v>
      </c>
      <c r="E40" s="71">
        <f>SUM(E41+E47)</f>
        <v>2797830</v>
      </c>
    </row>
    <row r="41" spans="1:5" ht="51" customHeight="1">
      <c r="A41" s="94" t="s">
        <v>161</v>
      </c>
      <c r="B41" s="95" t="s">
        <v>88</v>
      </c>
      <c r="C41" s="96"/>
      <c r="D41" s="97">
        <f>SUM(D42)</f>
        <v>2814330</v>
      </c>
      <c r="E41" s="97">
        <f>SUM(E42)</f>
        <v>2742830</v>
      </c>
    </row>
    <row r="42" spans="1:5" ht="65.25" customHeight="1">
      <c r="A42" s="89" t="s">
        <v>162</v>
      </c>
      <c r="B42" s="59" t="s">
        <v>89</v>
      </c>
      <c r="C42" s="59"/>
      <c r="D42" s="92">
        <f>SUM(D43:D45)</f>
        <v>2814330</v>
      </c>
      <c r="E42" s="92">
        <f>SUM(E43:E45)</f>
        <v>2742830</v>
      </c>
    </row>
    <row r="43" spans="1:5" ht="66" customHeight="1">
      <c r="A43" s="48" t="s">
        <v>163</v>
      </c>
      <c r="B43" s="47" t="s">
        <v>164</v>
      </c>
      <c r="C43" s="53"/>
      <c r="D43" s="76">
        <v>2405500</v>
      </c>
      <c r="E43" s="76">
        <v>2405500</v>
      </c>
    </row>
    <row r="44" spans="1:5" ht="24" customHeight="1">
      <c r="A44" s="48" t="s">
        <v>167</v>
      </c>
      <c r="B44" s="47" t="s">
        <v>168</v>
      </c>
      <c r="C44" s="53"/>
      <c r="D44" s="76"/>
      <c r="E44" s="76"/>
    </row>
    <row r="45" spans="1:5" ht="75.75" customHeight="1">
      <c r="A45" s="48" t="s">
        <v>165</v>
      </c>
      <c r="B45" s="47" t="s">
        <v>166</v>
      </c>
      <c r="C45" s="53"/>
      <c r="D45" s="76">
        <f>SUM(D46)</f>
        <v>408830</v>
      </c>
      <c r="E45" s="76">
        <f>SUM(E46)</f>
        <v>337330</v>
      </c>
    </row>
    <row r="46" spans="1:5" ht="67.5" customHeight="1">
      <c r="A46" s="44" t="s">
        <v>54</v>
      </c>
      <c r="B46" s="47"/>
      <c r="C46" s="53">
        <v>200</v>
      </c>
      <c r="D46" s="76">
        <v>408830</v>
      </c>
      <c r="E46" s="76">
        <v>337330</v>
      </c>
    </row>
    <row r="47" spans="1:5" ht="60" customHeight="1">
      <c r="A47" s="116" t="s">
        <v>172</v>
      </c>
      <c r="B47" s="120" t="s">
        <v>169</v>
      </c>
      <c r="C47" s="118"/>
      <c r="D47" s="119">
        <f>SUM(D48)</f>
        <v>91000</v>
      </c>
      <c r="E47" s="119">
        <f>SUM(E48)</f>
        <v>55000</v>
      </c>
    </row>
    <row r="48" spans="1:5" ht="33" customHeight="1">
      <c r="A48" s="89" t="s">
        <v>171</v>
      </c>
      <c r="B48" s="59" t="s">
        <v>170</v>
      </c>
      <c r="C48" s="59"/>
      <c r="D48" s="92">
        <f>SUM(D49)</f>
        <v>91000</v>
      </c>
      <c r="E48" s="92">
        <f>SUM(E49)</f>
        <v>55000</v>
      </c>
    </row>
    <row r="49" spans="1:5" ht="30.75" customHeight="1">
      <c r="A49" s="48" t="s">
        <v>173</v>
      </c>
      <c r="B49" s="47" t="s">
        <v>174</v>
      </c>
      <c r="C49" s="53"/>
      <c r="D49" s="76">
        <f>D50</f>
        <v>91000</v>
      </c>
      <c r="E49" s="76">
        <f>E50</f>
        <v>55000</v>
      </c>
    </row>
    <row r="50" spans="1:5" ht="54.75" customHeight="1">
      <c r="A50" s="44" t="s">
        <v>54</v>
      </c>
      <c r="B50" s="47"/>
      <c r="C50" s="53">
        <v>200</v>
      </c>
      <c r="D50" s="76">
        <v>91000</v>
      </c>
      <c r="E50" s="76">
        <v>55000</v>
      </c>
    </row>
    <row r="51" spans="1:5" ht="54" customHeight="1">
      <c r="A51" s="89" t="s">
        <v>175</v>
      </c>
      <c r="B51" s="59" t="s">
        <v>90</v>
      </c>
      <c r="C51" s="59"/>
      <c r="D51" s="92">
        <f>SUM(D52)</f>
        <v>52800</v>
      </c>
      <c r="E51" s="92">
        <f>SUM(E52)</f>
        <v>42800</v>
      </c>
    </row>
    <row r="52" spans="1:5" ht="30" customHeight="1">
      <c r="A52" s="89" t="s">
        <v>176</v>
      </c>
      <c r="B52" s="47" t="s">
        <v>177</v>
      </c>
      <c r="C52" s="53"/>
      <c r="D52" s="76">
        <f>SUM(D53)</f>
        <v>52800</v>
      </c>
      <c r="E52" s="76">
        <f>SUM(E53)</f>
        <v>42800</v>
      </c>
    </row>
    <row r="53" spans="1:5" ht="27" customHeight="1">
      <c r="A53" s="48" t="s">
        <v>178</v>
      </c>
      <c r="B53" s="61" t="s">
        <v>179</v>
      </c>
      <c r="C53" s="53"/>
      <c r="D53" s="76">
        <f>D54</f>
        <v>52800</v>
      </c>
      <c r="E53" s="76">
        <f>E54</f>
        <v>42800</v>
      </c>
    </row>
    <row r="54" spans="1:5" ht="28.5" customHeight="1">
      <c r="A54" s="44" t="s">
        <v>54</v>
      </c>
      <c r="B54" s="51"/>
      <c r="C54" s="53">
        <v>200</v>
      </c>
      <c r="D54" s="76">
        <v>52800</v>
      </c>
      <c r="E54" s="76">
        <v>42800</v>
      </c>
    </row>
    <row r="55" spans="1:5" ht="26.25" customHeight="1">
      <c r="A55" s="52" t="s">
        <v>181</v>
      </c>
      <c r="B55" s="58" t="s">
        <v>91</v>
      </c>
      <c r="C55" s="59"/>
      <c r="D55" s="71">
        <f>D56</f>
        <v>3300000</v>
      </c>
      <c r="E55" s="71">
        <f>E56</f>
        <v>3300000</v>
      </c>
    </row>
    <row r="56" spans="1:5" ht="56.25" customHeight="1">
      <c r="A56" s="94" t="s">
        <v>182</v>
      </c>
      <c r="B56" s="95" t="s">
        <v>92</v>
      </c>
      <c r="C56" s="96"/>
      <c r="D56" s="97">
        <f>SUM(D57+D66)</f>
        <v>3300000</v>
      </c>
      <c r="E56" s="97">
        <f>SUM(E57+E66)</f>
        <v>3300000</v>
      </c>
    </row>
    <row r="57" spans="1:5" ht="45" customHeight="1">
      <c r="A57" s="89" t="s">
        <v>183</v>
      </c>
      <c r="B57" s="59" t="s">
        <v>93</v>
      </c>
      <c r="C57" s="59"/>
      <c r="D57" s="92">
        <f>SUM(D62+D58+D64)</f>
        <v>3300000</v>
      </c>
      <c r="E57" s="92">
        <f>SUM(E62+E58+E64)</f>
        <v>3300000</v>
      </c>
    </row>
    <row r="58" spans="1:5" s="93" customFormat="1" ht="57" customHeight="1">
      <c r="A58" s="48" t="s">
        <v>184</v>
      </c>
      <c r="B58" s="47" t="s">
        <v>180</v>
      </c>
      <c r="C58" s="53"/>
      <c r="D58" s="76">
        <f>SUM(D59+D60+D61+G59)</f>
        <v>2331800</v>
      </c>
      <c r="E58" s="76">
        <f>SUM(E59+E60+E61+H59)</f>
        <v>2331800</v>
      </c>
    </row>
    <row r="59" spans="1:5" ht="42.75" customHeight="1">
      <c r="A59" s="6" t="s">
        <v>55</v>
      </c>
      <c r="B59" s="51"/>
      <c r="C59" s="53">
        <v>100</v>
      </c>
      <c r="D59" s="76">
        <v>1978710</v>
      </c>
      <c r="E59" s="76">
        <v>1978710</v>
      </c>
    </row>
    <row r="60" spans="1:5" ht="33.75" customHeight="1">
      <c r="A60" s="44" t="s">
        <v>54</v>
      </c>
      <c r="B60" s="51"/>
      <c r="C60" s="53">
        <v>200</v>
      </c>
      <c r="D60" s="76">
        <v>316850</v>
      </c>
      <c r="E60" s="76">
        <v>316850</v>
      </c>
    </row>
    <row r="61" spans="1:5" ht="49.5" customHeight="1">
      <c r="A61" s="44" t="s">
        <v>187</v>
      </c>
      <c r="B61" s="51"/>
      <c r="C61" s="53">
        <v>800</v>
      </c>
      <c r="D61" s="76">
        <v>36240</v>
      </c>
      <c r="E61" s="76">
        <v>36240</v>
      </c>
    </row>
    <row r="62" spans="1:5" ht="51" customHeight="1">
      <c r="A62" s="48" t="s">
        <v>186</v>
      </c>
      <c r="B62" s="47" t="s">
        <v>185</v>
      </c>
      <c r="C62" s="53"/>
      <c r="D62" s="76">
        <f>SUM(D63)</f>
        <v>908200</v>
      </c>
      <c r="E62" s="76">
        <f>SUM(E63)</f>
        <v>908200</v>
      </c>
    </row>
    <row r="63" spans="1:5" s="93" customFormat="1" ht="46.5" customHeight="1">
      <c r="A63" s="6" t="s">
        <v>55</v>
      </c>
      <c r="B63" s="51"/>
      <c r="C63" s="53">
        <v>100</v>
      </c>
      <c r="D63" s="76">
        <v>908200</v>
      </c>
      <c r="E63" s="76">
        <v>908200</v>
      </c>
    </row>
    <row r="64" spans="1:5" ht="63.75" customHeight="1">
      <c r="A64" s="121" t="s">
        <v>188</v>
      </c>
      <c r="B64" s="111" t="s">
        <v>189</v>
      </c>
      <c r="C64" s="111"/>
      <c r="D64" s="113">
        <v>60000</v>
      </c>
      <c r="E64" s="113">
        <v>60000</v>
      </c>
    </row>
    <row r="65" spans="1:5" ht="43.5" customHeight="1">
      <c r="A65" s="48" t="s">
        <v>190</v>
      </c>
      <c r="B65" s="61" t="s">
        <v>94</v>
      </c>
      <c r="C65" s="53"/>
      <c r="D65" s="76">
        <f>D66</f>
        <v>0</v>
      </c>
      <c r="E65" s="76">
        <f>E66</f>
        <v>0</v>
      </c>
    </row>
    <row r="66" spans="1:5" ht="59.25" customHeight="1">
      <c r="A66" s="44" t="s">
        <v>191</v>
      </c>
      <c r="B66" s="61" t="s">
        <v>95</v>
      </c>
      <c r="C66" s="53"/>
      <c r="D66" s="76"/>
      <c r="E66" s="76"/>
    </row>
    <row r="67" spans="1:5" s="93" customFormat="1" ht="45" customHeight="1">
      <c r="A67" s="121" t="s">
        <v>193</v>
      </c>
      <c r="B67" s="47" t="s">
        <v>192</v>
      </c>
      <c r="C67" s="53"/>
      <c r="D67" s="76"/>
      <c r="E67" s="76"/>
    </row>
    <row r="68" spans="1:5" ht="42.75" customHeight="1">
      <c r="A68" s="44" t="s">
        <v>54</v>
      </c>
      <c r="B68" s="51"/>
      <c r="C68" s="53">
        <v>200</v>
      </c>
      <c r="D68" s="76"/>
      <c r="E68" s="76"/>
    </row>
    <row r="69" spans="1:5" s="93" customFormat="1" ht="38.25">
      <c r="A69" s="52" t="s">
        <v>303</v>
      </c>
      <c r="B69" s="58" t="s">
        <v>302</v>
      </c>
      <c r="C69" s="59"/>
      <c r="D69" s="71">
        <f>D70</f>
        <v>436804.7</v>
      </c>
      <c r="E69" s="71">
        <f>E70</f>
        <v>436804.7</v>
      </c>
    </row>
    <row r="70" spans="1:14" s="98" customFormat="1" ht="36.75" customHeight="1">
      <c r="A70" s="115" t="s">
        <v>304</v>
      </c>
      <c r="B70" s="95" t="s">
        <v>305</v>
      </c>
      <c r="C70" s="96"/>
      <c r="D70" s="97">
        <f>SUM(D71)</f>
        <v>436804.7</v>
      </c>
      <c r="E70" s="97">
        <f>SUM(E71)</f>
        <v>436804.7</v>
      </c>
      <c r="F70" s="100"/>
      <c r="G70" s="100"/>
      <c r="H70" s="100"/>
      <c r="I70" s="100"/>
      <c r="J70" s="100"/>
      <c r="K70" s="100"/>
      <c r="L70" s="100"/>
      <c r="M70" s="100"/>
      <c r="N70" s="100"/>
    </row>
    <row r="71" spans="1:5" ht="30.75" customHeight="1">
      <c r="A71" s="48" t="s">
        <v>307</v>
      </c>
      <c r="B71" s="47" t="s">
        <v>306</v>
      </c>
      <c r="C71" s="53"/>
      <c r="D71" s="76">
        <f>D72</f>
        <v>436804.7</v>
      </c>
      <c r="E71" s="76">
        <f>E72</f>
        <v>436804.7</v>
      </c>
    </row>
    <row r="72" spans="1:5" ht="27" customHeight="1">
      <c r="A72" s="69" t="s">
        <v>54</v>
      </c>
      <c r="B72" s="47" t="s">
        <v>306</v>
      </c>
      <c r="C72" s="53">
        <v>200</v>
      </c>
      <c r="D72" s="76">
        <v>436804.7</v>
      </c>
      <c r="E72" s="76">
        <v>436804.7</v>
      </c>
    </row>
    <row r="73" spans="1:5" ht="41.25" customHeight="1">
      <c r="A73" s="12" t="s">
        <v>194</v>
      </c>
      <c r="B73" s="9" t="s">
        <v>195</v>
      </c>
      <c r="C73" s="54"/>
      <c r="D73" s="77">
        <f>SUM(D74+D79)</f>
        <v>282700</v>
      </c>
      <c r="E73" s="77">
        <f>SUM(E74+E79)</f>
        <v>282700</v>
      </c>
    </row>
    <row r="74" spans="1:5" ht="25.5" customHeight="1">
      <c r="A74" s="12" t="s">
        <v>197</v>
      </c>
      <c r="B74" s="9" t="s">
        <v>196</v>
      </c>
      <c r="C74" s="54"/>
      <c r="D74" s="77">
        <f>SUM(D75)</f>
        <v>144000</v>
      </c>
      <c r="E74" s="77">
        <f>SUM(E75)</f>
        <v>144000</v>
      </c>
    </row>
    <row r="75" spans="1:5" s="93" customFormat="1" ht="42.75" customHeight="1">
      <c r="A75" s="12" t="s">
        <v>199</v>
      </c>
      <c r="B75" s="9" t="s">
        <v>198</v>
      </c>
      <c r="C75" s="54"/>
      <c r="D75" s="77">
        <v>144000</v>
      </c>
      <c r="E75" s="77">
        <v>144000</v>
      </c>
    </row>
    <row r="76" spans="1:5" ht="79.5" customHeight="1">
      <c r="A76" s="121" t="s">
        <v>200</v>
      </c>
      <c r="B76" s="9" t="s">
        <v>201</v>
      </c>
      <c r="C76" s="54"/>
      <c r="D76" s="77"/>
      <c r="E76" s="77"/>
    </row>
    <row r="77" spans="1:5" ht="76.5" customHeight="1">
      <c r="A77" s="121" t="s">
        <v>203</v>
      </c>
      <c r="B77" s="9" t="s">
        <v>202</v>
      </c>
      <c r="C77" s="54"/>
      <c r="D77" s="77"/>
      <c r="E77" s="77"/>
    </row>
    <row r="78" spans="1:5" ht="43.5" customHeight="1">
      <c r="A78" s="121" t="s">
        <v>204</v>
      </c>
      <c r="B78" s="9" t="s">
        <v>205</v>
      </c>
      <c r="C78" s="54"/>
      <c r="D78" s="77">
        <f>SUM(D79)</f>
        <v>138700</v>
      </c>
      <c r="E78" s="77">
        <f>SUM(E79)</f>
        <v>138700</v>
      </c>
    </row>
    <row r="79" spans="1:5" ht="39" customHeight="1">
      <c r="A79" s="12" t="s">
        <v>197</v>
      </c>
      <c r="B79" s="9" t="s">
        <v>206</v>
      </c>
      <c r="C79" s="54"/>
      <c r="D79" s="77">
        <f>SUM(D80)</f>
        <v>138700</v>
      </c>
      <c r="E79" s="77">
        <f>SUM(E80)</f>
        <v>138700</v>
      </c>
    </row>
    <row r="80" spans="1:5" s="93" customFormat="1" ht="27" customHeight="1">
      <c r="A80" s="49" t="s">
        <v>208</v>
      </c>
      <c r="B80" s="9" t="s">
        <v>207</v>
      </c>
      <c r="C80" s="54"/>
      <c r="D80" s="77">
        <f>SUM(D81:D82)</f>
        <v>138700</v>
      </c>
      <c r="E80" s="77">
        <f>SUM(E81:E82)</f>
        <v>138700</v>
      </c>
    </row>
    <row r="81" spans="1:5" ht="77.25" customHeight="1">
      <c r="A81" s="6" t="s">
        <v>55</v>
      </c>
      <c r="B81" s="9" t="s">
        <v>207</v>
      </c>
      <c r="C81" s="54">
        <v>100</v>
      </c>
      <c r="D81" s="77">
        <v>136163</v>
      </c>
      <c r="E81" s="77">
        <v>136163</v>
      </c>
    </row>
    <row r="82" spans="1:5" ht="27" customHeight="1">
      <c r="A82" s="44" t="s">
        <v>54</v>
      </c>
      <c r="B82" s="9" t="s">
        <v>207</v>
      </c>
      <c r="C82" s="54">
        <v>200</v>
      </c>
      <c r="D82" s="77">
        <v>2537</v>
      </c>
      <c r="E82" s="77">
        <v>2537</v>
      </c>
    </row>
    <row r="83" spans="1:5" s="93" customFormat="1" ht="30" customHeight="1">
      <c r="A83" s="57" t="s">
        <v>52</v>
      </c>
      <c r="B83" s="55"/>
      <c r="C83" s="56"/>
      <c r="D83" s="78">
        <f>SUM(D73+D51+D40+D35+D18+D13+D69+D55)</f>
        <v>8386598.7</v>
      </c>
      <c r="E83" s="78">
        <f>SUM(E73+E51+E40+E35+E18+E13+E69+E55)</f>
        <v>8235798.7</v>
      </c>
    </row>
    <row r="84" spans="1:5" ht="27.75" customHeight="1">
      <c r="A84" s="79" t="s">
        <v>5</v>
      </c>
      <c r="B84" s="13"/>
      <c r="C84" s="13"/>
      <c r="D84" s="159"/>
      <c r="E84" s="159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65">
      <selection activeCell="F17" sqref="F17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166" t="s">
        <v>59</v>
      </c>
      <c r="B1" s="166"/>
      <c r="C1" s="166"/>
      <c r="D1" s="166"/>
      <c r="E1" s="166"/>
    </row>
    <row r="2" spans="1:5" ht="12.75">
      <c r="A2" s="166" t="s">
        <v>121</v>
      </c>
      <c r="B2" s="166"/>
      <c r="C2" s="166"/>
      <c r="D2" s="166"/>
      <c r="E2" s="166"/>
    </row>
    <row r="3" spans="1:5" ht="12.75">
      <c r="A3" s="166" t="s">
        <v>122</v>
      </c>
      <c r="B3" s="166"/>
      <c r="C3" s="166"/>
      <c r="D3" s="166"/>
      <c r="E3" s="166"/>
    </row>
    <row r="4" spans="1:5" ht="12.75">
      <c r="A4" s="166" t="s">
        <v>65</v>
      </c>
      <c r="B4" s="166"/>
      <c r="C4" s="166"/>
      <c r="D4" s="166"/>
      <c r="E4" s="166"/>
    </row>
    <row r="5" spans="1:5" ht="12.75">
      <c r="A5" s="166" t="s">
        <v>266</v>
      </c>
      <c r="B5" s="166"/>
      <c r="C5" s="166"/>
      <c r="D5" s="166"/>
      <c r="E5" s="166"/>
    </row>
    <row r="8" spans="1:5" ht="37.5" customHeight="1">
      <c r="A8" s="174" t="s">
        <v>119</v>
      </c>
      <c r="B8" s="174"/>
      <c r="C8" s="174"/>
      <c r="D8" s="174"/>
      <c r="E8" s="174"/>
    </row>
    <row r="12" spans="1:6" ht="36.75" customHeight="1">
      <c r="A12" s="47" t="s">
        <v>2</v>
      </c>
      <c r="B12" s="9" t="s">
        <v>108</v>
      </c>
      <c r="C12" s="9" t="s">
        <v>210</v>
      </c>
      <c r="D12" s="9" t="s">
        <v>109</v>
      </c>
      <c r="E12" s="9" t="s">
        <v>51</v>
      </c>
      <c r="F12" s="9" t="s">
        <v>64</v>
      </c>
    </row>
    <row r="13" spans="1:6" ht="36.75" customHeight="1">
      <c r="A13" s="52" t="s">
        <v>123</v>
      </c>
      <c r="B13" s="58">
        <v>926</v>
      </c>
      <c r="C13" s="122"/>
      <c r="D13" s="9"/>
      <c r="E13" s="9"/>
      <c r="F13" s="106">
        <f>F76</f>
        <v>0</v>
      </c>
    </row>
    <row r="14" spans="1:6" ht="19.5" customHeight="1">
      <c r="A14" s="138" t="s">
        <v>211</v>
      </c>
      <c r="B14" s="141">
        <v>926</v>
      </c>
      <c r="C14" s="144" t="s">
        <v>212</v>
      </c>
      <c r="D14" s="145"/>
      <c r="E14" s="145"/>
      <c r="F14" s="146">
        <f>SUM(F15+F20+F23+F22+F24+F25)</f>
        <v>3368080</v>
      </c>
    </row>
    <row r="15" spans="1:16" s="98" customFormat="1" ht="63.75">
      <c r="A15" s="52" t="s">
        <v>243</v>
      </c>
      <c r="B15" s="130">
        <v>926</v>
      </c>
      <c r="C15" s="123" t="s">
        <v>213</v>
      </c>
      <c r="D15" s="58"/>
      <c r="E15" s="59"/>
      <c r="F15" s="71">
        <f>SUM(F16)</f>
        <v>2362798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6" ht="45" customHeight="1">
      <c r="A16" s="48" t="s">
        <v>184</v>
      </c>
      <c r="B16" s="9">
        <v>926</v>
      </c>
      <c r="C16" s="124" t="s">
        <v>213</v>
      </c>
      <c r="D16" s="47" t="s">
        <v>180</v>
      </c>
      <c r="E16" s="53"/>
      <c r="F16" s="76">
        <f>SUM(F17+F18+F19)</f>
        <v>2362798</v>
      </c>
    </row>
    <row r="17" spans="1:6" s="93" customFormat="1" ht="75.75" customHeight="1">
      <c r="A17" s="6" t="s">
        <v>55</v>
      </c>
      <c r="B17" s="9">
        <v>926</v>
      </c>
      <c r="C17" s="124" t="s">
        <v>213</v>
      </c>
      <c r="D17" s="47" t="s">
        <v>180</v>
      </c>
      <c r="E17" s="53">
        <v>100</v>
      </c>
      <c r="F17" s="76">
        <v>2108336</v>
      </c>
    </row>
    <row r="18" spans="1:6" ht="33" customHeight="1">
      <c r="A18" s="69" t="s">
        <v>54</v>
      </c>
      <c r="B18" s="9">
        <v>926</v>
      </c>
      <c r="C18" s="124" t="s">
        <v>213</v>
      </c>
      <c r="D18" s="47" t="s">
        <v>180</v>
      </c>
      <c r="E18" s="111">
        <v>200</v>
      </c>
      <c r="F18" s="76">
        <v>220222</v>
      </c>
    </row>
    <row r="19" spans="1:6" ht="23.25" customHeight="1">
      <c r="A19" s="44" t="s">
        <v>187</v>
      </c>
      <c r="B19" s="9">
        <v>926</v>
      </c>
      <c r="C19" s="124" t="s">
        <v>213</v>
      </c>
      <c r="D19" s="47" t="s">
        <v>180</v>
      </c>
      <c r="E19" s="53">
        <v>800</v>
      </c>
      <c r="F19" s="76">
        <v>34240</v>
      </c>
    </row>
    <row r="20" spans="1:6" s="93" customFormat="1" ht="31.5" customHeight="1">
      <c r="A20" s="48" t="s">
        <v>186</v>
      </c>
      <c r="B20" s="131">
        <v>926</v>
      </c>
      <c r="C20" s="129" t="s">
        <v>214</v>
      </c>
      <c r="D20" s="47" t="s">
        <v>185</v>
      </c>
      <c r="E20" s="53"/>
      <c r="F20" s="76">
        <f>SUM(F21)</f>
        <v>908202</v>
      </c>
    </row>
    <row r="21" spans="1:6" ht="72" customHeight="1">
      <c r="A21" s="6" t="s">
        <v>55</v>
      </c>
      <c r="B21" s="131">
        <v>926</v>
      </c>
      <c r="C21" s="129" t="s">
        <v>214</v>
      </c>
      <c r="D21" s="47" t="s">
        <v>185</v>
      </c>
      <c r="E21" s="59">
        <v>100</v>
      </c>
      <c r="F21" s="76">
        <v>908202</v>
      </c>
    </row>
    <row r="22" spans="1:6" ht="50.25" customHeight="1">
      <c r="A22" s="121" t="s">
        <v>188</v>
      </c>
      <c r="B22" s="9">
        <v>926</v>
      </c>
      <c r="C22" s="124" t="s">
        <v>215</v>
      </c>
      <c r="D22" s="111" t="s">
        <v>189</v>
      </c>
      <c r="E22" s="53">
        <v>200</v>
      </c>
      <c r="F22" s="113">
        <v>60000</v>
      </c>
    </row>
    <row r="23" spans="1:6" ht="27" customHeight="1">
      <c r="A23" s="121" t="s">
        <v>251</v>
      </c>
      <c r="B23" s="9">
        <v>926</v>
      </c>
      <c r="C23" s="124" t="s">
        <v>250</v>
      </c>
      <c r="D23" s="111" t="s">
        <v>249</v>
      </c>
      <c r="E23" s="53"/>
      <c r="F23" s="113">
        <v>34080</v>
      </c>
    </row>
    <row r="24" spans="1:6" ht="27" customHeight="1">
      <c r="A24" s="165" t="s">
        <v>324</v>
      </c>
      <c r="B24" s="9">
        <v>926</v>
      </c>
      <c r="C24" s="124" t="s">
        <v>250</v>
      </c>
      <c r="D24" s="111" t="s">
        <v>322</v>
      </c>
      <c r="E24" s="53">
        <v>200</v>
      </c>
      <c r="F24" s="113">
        <v>2000</v>
      </c>
    </row>
    <row r="25" spans="1:6" ht="27" customHeight="1">
      <c r="A25" s="165" t="s">
        <v>323</v>
      </c>
      <c r="B25" s="9">
        <v>926</v>
      </c>
      <c r="C25" s="124" t="s">
        <v>250</v>
      </c>
      <c r="D25" s="111" t="s">
        <v>322</v>
      </c>
      <c r="E25" s="53">
        <v>800</v>
      </c>
      <c r="F25" s="113">
        <v>1000</v>
      </c>
    </row>
    <row r="26" spans="1:16" s="98" customFormat="1" ht="44.25" customHeight="1">
      <c r="A26" s="48" t="s">
        <v>190</v>
      </c>
      <c r="B26" s="9">
        <v>926</v>
      </c>
      <c r="C26" s="124" t="s">
        <v>213</v>
      </c>
      <c r="D26" s="61" t="s">
        <v>94</v>
      </c>
      <c r="E26" s="53"/>
      <c r="F26" s="76">
        <f>F27</f>
        <v>0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6" s="93" customFormat="1" ht="42.75" customHeight="1">
      <c r="A27" s="44" t="s">
        <v>191</v>
      </c>
      <c r="B27" s="9">
        <v>926</v>
      </c>
      <c r="C27" s="124" t="s">
        <v>213</v>
      </c>
      <c r="D27" s="61" t="s">
        <v>95</v>
      </c>
      <c r="E27" s="59"/>
      <c r="F27" s="76"/>
    </row>
    <row r="28" spans="1:6" ht="30.75" customHeight="1">
      <c r="A28" s="121" t="s">
        <v>193</v>
      </c>
      <c r="B28" s="9">
        <v>926</v>
      </c>
      <c r="C28" s="124" t="s">
        <v>213</v>
      </c>
      <c r="D28" s="47" t="s">
        <v>192</v>
      </c>
      <c r="E28" s="132"/>
      <c r="F28" s="76"/>
    </row>
    <row r="29" spans="1:6" ht="27" customHeight="1">
      <c r="A29" s="44" t="s">
        <v>54</v>
      </c>
      <c r="B29" s="9">
        <v>926</v>
      </c>
      <c r="C29" s="124" t="s">
        <v>213</v>
      </c>
      <c r="D29" s="47" t="s">
        <v>192</v>
      </c>
      <c r="E29" s="59">
        <v>200</v>
      </c>
      <c r="F29" s="76"/>
    </row>
    <row r="30" spans="1:6" s="93" customFormat="1" ht="30" customHeight="1">
      <c r="A30" s="138" t="s">
        <v>217</v>
      </c>
      <c r="B30" s="139">
        <v>926</v>
      </c>
      <c r="C30" s="140" t="s">
        <v>218</v>
      </c>
      <c r="D30" s="141"/>
      <c r="E30" s="142"/>
      <c r="F30" s="143">
        <f>SUM(F31)</f>
        <v>138700</v>
      </c>
    </row>
    <row r="31" spans="1:6" ht="27" customHeight="1">
      <c r="A31" s="44" t="s">
        <v>219</v>
      </c>
      <c r="B31" s="9">
        <v>926</v>
      </c>
      <c r="C31" s="124" t="s">
        <v>216</v>
      </c>
      <c r="D31" s="47"/>
      <c r="E31" s="59"/>
      <c r="F31" s="76">
        <f>SUM(F32)</f>
        <v>138700</v>
      </c>
    </row>
    <row r="32" spans="1:6" ht="83.25" customHeight="1">
      <c r="A32" s="49" t="s">
        <v>208</v>
      </c>
      <c r="B32" s="9">
        <v>926</v>
      </c>
      <c r="C32" s="124" t="s">
        <v>216</v>
      </c>
      <c r="D32" s="9" t="s">
        <v>207</v>
      </c>
      <c r="E32" s="53"/>
      <c r="F32" s="77">
        <f>SUM(F33:F34)</f>
        <v>138700</v>
      </c>
    </row>
    <row r="33" spans="1:6" ht="68.25" customHeight="1">
      <c r="A33" s="6" t="s">
        <v>55</v>
      </c>
      <c r="B33" s="9">
        <v>926</v>
      </c>
      <c r="C33" s="125" t="s">
        <v>216</v>
      </c>
      <c r="D33" s="9" t="s">
        <v>207</v>
      </c>
      <c r="E33" s="53">
        <v>100</v>
      </c>
      <c r="F33" s="77">
        <v>136163</v>
      </c>
    </row>
    <row r="34" spans="1:16" s="98" customFormat="1" ht="37.5" customHeight="1">
      <c r="A34" s="44" t="s">
        <v>54</v>
      </c>
      <c r="B34" s="9">
        <v>926</v>
      </c>
      <c r="C34" s="126" t="s">
        <v>216</v>
      </c>
      <c r="D34" s="9" t="s">
        <v>207</v>
      </c>
      <c r="E34" s="59">
        <v>200</v>
      </c>
      <c r="F34" s="77">
        <v>2537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6" s="135" customFormat="1" ht="24.75" customHeight="1">
      <c r="A35" s="138" t="s">
        <v>220</v>
      </c>
      <c r="B35" s="139">
        <v>926</v>
      </c>
      <c r="C35" s="140" t="s">
        <v>222</v>
      </c>
      <c r="D35" s="141"/>
      <c r="E35" s="142"/>
      <c r="F35" s="143">
        <f>F36</f>
        <v>137600</v>
      </c>
    </row>
    <row r="36" spans="1:6" ht="22.5" customHeight="1">
      <c r="A36" s="75" t="s">
        <v>221</v>
      </c>
      <c r="B36" s="9">
        <v>926</v>
      </c>
      <c r="C36" s="133" t="s">
        <v>223</v>
      </c>
      <c r="D36" s="134"/>
      <c r="E36" s="111"/>
      <c r="F36" s="113">
        <f>SUM(F37)</f>
        <v>137600</v>
      </c>
    </row>
    <row r="37" spans="1:6" ht="24" customHeight="1">
      <c r="A37" s="48" t="s">
        <v>144</v>
      </c>
      <c r="B37" s="9">
        <v>926</v>
      </c>
      <c r="C37" s="127" t="s">
        <v>223</v>
      </c>
      <c r="D37" s="61" t="s">
        <v>140</v>
      </c>
      <c r="E37" s="53"/>
      <c r="F37" s="102">
        <f>SUM(F38+F39)</f>
        <v>137600</v>
      </c>
    </row>
    <row r="38" spans="1:6" ht="25.5">
      <c r="A38" s="7" t="s">
        <v>54</v>
      </c>
      <c r="B38" s="9">
        <v>926</v>
      </c>
      <c r="C38" s="128"/>
      <c r="D38" s="61" t="s">
        <v>140</v>
      </c>
      <c r="E38" s="96">
        <v>200</v>
      </c>
      <c r="F38" s="101">
        <v>114000</v>
      </c>
    </row>
    <row r="39" spans="1:6" ht="25.5">
      <c r="A39" s="7" t="s">
        <v>54</v>
      </c>
      <c r="B39" s="9">
        <v>926</v>
      </c>
      <c r="C39" s="128"/>
      <c r="D39" s="61" t="s">
        <v>315</v>
      </c>
      <c r="E39" s="96">
        <v>200</v>
      </c>
      <c r="F39" s="101">
        <v>23600</v>
      </c>
    </row>
    <row r="40" spans="1:6" s="135" customFormat="1" ht="24.75" customHeight="1">
      <c r="A40" s="161" t="s">
        <v>313</v>
      </c>
      <c r="B40" s="139">
        <v>926</v>
      </c>
      <c r="C40" s="140" t="s">
        <v>311</v>
      </c>
      <c r="D40" s="141"/>
      <c r="E40" s="142"/>
      <c r="F40" s="143">
        <f>F41</f>
        <v>656868.7</v>
      </c>
    </row>
    <row r="41" spans="1:6" ht="30.75" customHeight="1">
      <c r="A41" s="112" t="s">
        <v>312</v>
      </c>
      <c r="B41" s="9">
        <v>926</v>
      </c>
      <c r="C41" s="136" t="s">
        <v>311</v>
      </c>
      <c r="D41" s="111" t="s">
        <v>306</v>
      </c>
      <c r="E41" s="59"/>
      <c r="F41" s="92">
        <f>F42+F43</f>
        <v>656868.7</v>
      </c>
    </row>
    <row r="42" spans="1:6" ht="33" customHeight="1">
      <c r="A42" s="7" t="s">
        <v>54</v>
      </c>
      <c r="B42" s="9">
        <v>926</v>
      </c>
      <c r="C42" s="136" t="s">
        <v>311</v>
      </c>
      <c r="D42" s="111" t="s">
        <v>306</v>
      </c>
      <c r="E42" s="53">
        <v>200</v>
      </c>
      <c r="F42" s="102">
        <v>436804.7</v>
      </c>
    </row>
    <row r="43" spans="1:6" ht="33" customHeight="1">
      <c r="A43" s="7" t="s">
        <v>54</v>
      </c>
      <c r="B43" s="9">
        <v>926</v>
      </c>
      <c r="C43" s="136" t="s">
        <v>311</v>
      </c>
      <c r="D43" s="111" t="s">
        <v>330</v>
      </c>
      <c r="E43" s="53">
        <v>200</v>
      </c>
      <c r="F43" s="102">
        <v>220064</v>
      </c>
    </row>
    <row r="44" spans="1:16" s="98" customFormat="1" ht="27.75" customHeight="1">
      <c r="A44" s="147" t="s">
        <v>224</v>
      </c>
      <c r="B44" s="139">
        <v>926</v>
      </c>
      <c r="C44" s="148" t="s">
        <v>225</v>
      </c>
      <c r="D44" s="141"/>
      <c r="E44" s="142"/>
      <c r="F44" s="149">
        <f>SUM(F45)</f>
        <v>1889192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6" ht="31.5" customHeight="1">
      <c r="A45" s="112" t="s">
        <v>226</v>
      </c>
      <c r="B45" s="9">
        <v>926</v>
      </c>
      <c r="C45" s="126" t="s">
        <v>227</v>
      </c>
      <c r="D45" s="111"/>
      <c r="E45" s="59"/>
      <c r="F45" s="92">
        <f>SUM(F46+F48+F50+F52+F54+F56)</f>
        <v>1889192</v>
      </c>
    </row>
    <row r="46" spans="1:6" ht="30.75" customHeight="1">
      <c r="A46" s="112" t="s">
        <v>147</v>
      </c>
      <c r="B46" s="9">
        <v>926</v>
      </c>
      <c r="C46" s="136" t="s">
        <v>227</v>
      </c>
      <c r="D46" s="111" t="s">
        <v>148</v>
      </c>
      <c r="E46" s="59"/>
      <c r="F46" s="92">
        <f>F47</f>
        <v>1220770</v>
      </c>
    </row>
    <row r="47" spans="1:6" ht="33" customHeight="1">
      <c r="A47" s="7" t="s">
        <v>54</v>
      </c>
      <c r="B47" s="9">
        <v>926</v>
      </c>
      <c r="C47" s="136" t="s">
        <v>227</v>
      </c>
      <c r="D47" s="111" t="s">
        <v>148</v>
      </c>
      <c r="E47" s="53">
        <v>200</v>
      </c>
      <c r="F47" s="102">
        <v>1220770</v>
      </c>
    </row>
    <row r="48" spans="1:6" ht="12.75">
      <c r="A48" s="48" t="s">
        <v>151</v>
      </c>
      <c r="B48" s="9">
        <v>926</v>
      </c>
      <c r="C48" s="136" t="s">
        <v>227</v>
      </c>
      <c r="D48" s="47" t="s">
        <v>152</v>
      </c>
      <c r="E48" s="132"/>
      <c r="F48" s="160">
        <f>SUM(F49)</f>
        <v>418028</v>
      </c>
    </row>
    <row r="49" spans="1:6" ht="25.5">
      <c r="A49" s="44" t="s">
        <v>54</v>
      </c>
      <c r="B49" s="9">
        <v>926</v>
      </c>
      <c r="C49" s="136" t="s">
        <v>227</v>
      </c>
      <c r="D49" s="47" t="s">
        <v>152</v>
      </c>
      <c r="E49" s="59">
        <v>200</v>
      </c>
      <c r="F49" s="73">
        <v>418028</v>
      </c>
    </row>
    <row r="50" spans="1:6" ht="30.75" customHeight="1">
      <c r="A50" s="112" t="s">
        <v>308</v>
      </c>
      <c r="B50" s="9">
        <v>926</v>
      </c>
      <c r="C50" s="136" t="s">
        <v>227</v>
      </c>
      <c r="D50" s="111" t="s">
        <v>295</v>
      </c>
      <c r="E50" s="59"/>
      <c r="F50" s="92">
        <f>F51</f>
        <v>69954</v>
      </c>
    </row>
    <row r="51" spans="1:6" ht="33" customHeight="1">
      <c r="A51" s="7" t="s">
        <v>54</v>
      </c>
      <c r="B51" s="9">
        <v>926</v>
      </c>
      <c r="C51" s="136" t="s">
        <v>227</v>
      </c>
      <c r="D51" s="111" t="s">
        <v>295</v>
      </c>
      <c r="E51" s="53">
        <v>200</v>
      </c>
      <c r="F51" s="102">
        <v>69954</v>
      </c>
    </row>
    <row r="52" spans="1:6" ht="25.5">
      <c r="A52" s="48" t="s">
        <v>309</v>
      </c>
      <c r="B52" s="9">
        <v>926</v>
      </c>
      <c r="C52" s="136" t="s">
        <v>227</v>
      </c>
      <c r="D52" s="47" t="s">
        <v>301</v>
      </c>
      <c r="E52" s="132"/>
      <c r="F52" s="160">
        <f>SUM(F53)</f>
        <v>75240</v>
      </c>
    </row>
    <row r="53" spans="1:6" ht="25.5">
      <c r="A53" s="44" t="s">
        <v>54</v>
      </c>
      <c r="B53" s="9">
        <v>926</v>
      </c>
      <c r="C53" s="136" t="s">
        <v>227</v>
      </c>
      <c r="D53" s="47" t="s">
        <v>310</v>
      </c>
      <c r="E53" s="59">
        <v>200</v>
      </c>
      <c r="F53" s="73">
        <v>75240</v>
      </c>
    </row>
    <row r="54" spans="1:6" ht="25.5">
      <c r="A54" s="68" t="s">
        <v>158</v>
      </c>
      <c r="B54" s="9">
        <v>926</v>
      </c>
      <c r="C54" s="136" t="s">
        <v>227</v>
      </c>
      <c r="D54" s="47" t="s">
        <v>159</v>
      </c>
      <c r="E54" s="132"/>
      <c r="F54" s="160">
        <f>SUM(F55)</f>
        <v>45200</v>
      </c>
    </row>
    <row r="55" spans="1:6" ht="25.5">
      <c r="A55" s="44" t="s">
        <v>54</v>
      </c>
      <c r="B55" s="9">
        <v>926</v>
      </c>
      <c r="C55" s="136" t="s">
        <v>227</v>
      </c>
      <c r="D55" s="47" t="s">
        <v>159</v>
      </c>
      <c r="E55" s="59">
        <v>200</v>
      </c>
      <c r="F55" s="73">
        <v>45200</v>
      </c>
    </row>
    <row r="56" spans="1:6" s="93" customFormat="1" ht="40.5" customHeight="1">
      <c r="A56" s="48" t="s">
        <v>178</v>
      </c>
      <c r="B56" s="9">
        <v>926</v>
      </c>
      <c r="C56" s="136" t="s">
        <v>227</v>
      </c>
      <c r="D56" s="61" t="s">
        <v>179</v>
      </c>
      <c r="E56" s="132"/>
      <c r="F56" s="160">
        <f>SUM(F57)</f>
        <v>60000</v>
      </c>
    </row>
    <row r="57" spans="1:6" ht="25.5">
      <c r="A57" s="44" t="s">
        <v>54</v>
      </c>
      <c r="B57" s="9">
        <v>926</v>
      </c>
      <c r="C57" s="136" t="s">
        <v>227</v>
      </c>
      <c r="D57" s="61" t="s">
        <v>179</v>
      </c>
      <c r="E57" s="59">
        <v>200</v>
      </c>
      <c r="F57" s="73">
        <v>60000</v>
      </c>
    </row>
    <row r="58" spans="1:6" ht="26.25" customHeight="1">
      <c r="A58" s="138" t="s">
        <v>228</v>
      </c>
      <c r="B58" s="139">
        <v>926</v>
      </c>
      <c r="C58" s="140" t="s">
        <v>229</v>
      </c>
      <c r="D58" s="117"/>
      <c r="E58" s="142"/>
      <c r="F58" s="143">
        <f>F59</f>
        <v>3733118.77</v>
      </c>
    </row>
    <row r="59" spans="1:6" ht="12.75">
      <c r="A59" s="75" t="s">
        <v>230</v>
      </c>
      <c r="B59" s="9">
        <v>926</v>
      </c>
      <c r="C59" s="133" t="s">
        <v>231</v>
      </c>
      <c r="D59" s="47"/>
      <c r="E59" s="53"/>
      <c r="F59" s="102">
        <f>SUM(F60+F61+F65+F62+F63+F64)</f>
        <v>3733118.77</v>
      </c>
    </row>
    <row r="60" spans="1:16" s="98" customFormat="1" ht="63.75">
      <c r="A60" s="48" t="s">
        <v>163</v>
      </c>
      <c r="B60" s="9">
        <v>926</v>
      </c>
      <c r="C60" s="136" t="s">
        <v>231</v>
      </c>
      <c r="D60" s="47" t="s">
        <v>164</v>
      </c>
      <c r="E60" s="53">
        <v>100</v>
      </c>
      <c r="F60" s="76">
        <v>2509966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6" s="93" customFormat="1" ht="63.75">
      <c r="A61" s="48" t="s">
        <v>167</v>
      </c>
      <c r="B61" s="9">
        <v>926</v>
      </c>
      <c r="C61" s="133" t="s">
        <v>231</v>
      </c>
      <c r="D61" s="47" t="s">
        <v>232</v>
      </c>
      <c r="E61" s="53">
        <v>100</v>
      </c>
      <c r="F61" s="76">
        <v>142119</v>
      </c>
    </row>
    <row r="62" spans="1:6" s="93" customFormat="1" ht="63.75">
      <c r="A62" s="48" t="s">
        <v>167</v>
      </c>
      <c r="B62" s="9">
        <v>926</v>
      </c>
      <c r="C62" s="136" t="s">
        <v>231</v>
      </c>
      <c r="D62" s="47" t="s">
        <v>279</v>
      </c>
      <c r="E62" s="53">
        <v>100</v>
      </c>
      <c r="F62" s="76">
        <v>73862</v>
      </c>
    </row>
    <row r="63" spans="1:6" s="93" customFormat="1" ht="33.75" customHeight="1">
      <c r="A63" s="163" t="s">
        <v>326</v>
      </c>
      <c r="B63" s="9">
        <v>926</v>
      </c>
      <c r="C63" s="136" t="s">
        <v>231</v>
      </c>
      <c r="D63" s="47" t="s">
        <v>318</v>
      </c>
      <c r="E63" s="53">
        <v>200</v>
      </c>
      <c r="F63" s="76">
        <v>100000</v>
      </c>
    </row>
    <row r="64" spans="1:6" s="93" customFormat="1" ht="33.75" customHeight="1">
      <c r="A64" s="163" t="s">
        <v>327</v>
      </c>
      <c r="B64" s="9">
        <v>926</v>
      </c>
      <c r="C64" s="136" t="s">
        <v>231</v>
      </c>
      <c r="D64" s="47" t="s">
        <v>318</v>
      </c>
      <c r="E64" s="53">
        <v>200</v>
      </c>
      <c r="F64" s="76">
        <v>5265</v>
      </c>
    </row>
    <row r="65" spans="1:6" ht="12.75">
      <c r="A65" s="48" t="s">
        <v>165</v>
      </c>
      <c r="B65" s="9">
        <v>926</v>
      </c>
      <c r="C65" s="133" t="s">
        <v>231</v>
      </c>
      <c r="D65" s="47" t="s">
        <v>166</v>
      </c>
      <c r="E65" s="53"/>
      <c r="F65" s="76">
        <f>SUM(F66+F67)</f>
        <v>901906.77</v>
      </c>
    </row>
    <row r="66" spans="1:6" ht="25.5">
      <c r="A66" s="44" t="s">
        <v>54</v>
      </c>
      <c r="B66" s="9">
        <v>926</v>
      </c>
      <c r="C66" s="136" t="s">
        <v>231</v>
      </c>
      <c r="D66" s="47" t="s">
        <v>166</v>
      </c>
      <c r="E66" s="53">
        <v>200</v>
      </c>
      <c r="F66" s="76">
        <v>888906.77</v>
      </c>
    </row>
    <row r="67" spans="1:6" ht="12.75">
      <c r="A67" s="44" t="s">
        <v>280</v>
      </c>
      <c r="B67" s="9">
        <v>926</v>
      </c>
      <c r="C67" s="133" t="s">
        <v>231</v>
      </c>
      <c r="D67" s="47" t="s">
        <v>166</v>
      </c>
      <c r="E67" s="53">
        <v>800</v>
      </c>
      <c r="F67" s="76">
        <v>13000</v>
      </c>
    </row>
    <row r="68" spans="1:6" ht="12.75">
      <c r="A68" s="138" t="s">
        <v>233</v>
      </c>
      <c r="B68" s="145">
        <v>926</v>
      </c>
      <c r="C68" s="140" t="s">
        <v>235</v>
      </c>
      <c r="D68" s="141"/>
      <c r="E68" s="141"/>
      <c r="F68" s="143">
        <f>F69+F71</f>
        <v>1244000</v>
      </c>
    </row>
    <row r="69" spans="1:16" s="98" customFormat="1" ht="19.5" customHeight="1">
      <c r="A69" s="48" t="s">
        <v>234</v>
      </c>
      <c r="B69" s="9">
        <v>926</v>
      </c>
      <c r="C69" s="124" t="s">
        <v>236</v>
      </c>
      <c r="D69" s="47"/>
      <c r="E69" s="53"/>
      <c r="F69" s="102">
        <f>F70</f>
        <v>144000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6" s="93" customFormat="1" ht="40.5" customHeight="1">
      <c r="A70" s="12" t="s">
        <v>199</v>
      </c>
      <c r="B70" s="9">
        <v>926</v>
      </c>
      <c r="C70" s="133" t="s">
        <v>236</v>
      </c>
      <c r="D70" s="9" t="s">
        <v>198</v>
      </c>
      <c r="E70" s="53">
        <v>300</v>
      </c>
      <c r="F70" s="102">
        <v>144000</v>
      </c>
    </row>
    <row r="71" spans="1:6" ht="12.75">
      <c r="A71" s="52" t="s">
        <v>237</v>
      </c>
      <c r="B71" s="130">
        <v>926</v>
      </c>
      <c r="C71" s="123" t="s">
        <v>238</v>
      </c>
      <c r="D71" s="122"/>
      <c r="E71" s="59"/>
      <c r="F71" s="71">
        <f>SUM(F72)</f>
        <v>1100000</v>
      </c>
    </row>
    <row r="72" spans="1:6" ht="63.75">
      <c r="A72" s="121" t="s">
        <v>278</v>
      </c>
      <c r="B72" s="9">
        <v>926</v>
      </c>
      <c r="C72" s="133" t="s">
        <v>238</v>
      </c>
      <c r="D72" s="9" t="s">
        <v>202</v>
      </c>
      <c r="E72" s="53">
        <v>400</v>
      </c>
      <c r="F72" s="102">
        <v>1100000</v>
      </c>
    </row>
    <row r="73" spans="1:6" ht="12.75">
      <c r="A73" s="138" t="s">
        <v>239</v>
      </c>
      <c r="B73" s="139">
        <v>926</v>
      </c>
      <c r="C73" s="140" t="s">
        <v>240</v>
      </c>
      <c r="D73" s="141"/>
      <c r="E73" s="142"/>
      <c r="F73" s="143">
        <f>SUM(F75)</f>
        <v>534605</v>
      </c>
    </row>
    <row r="74" spans="1:6" ht="12.75">
      <c r="A74" s="151" t="s">
        <v>241</v>
      </c>
      <c r="B74" s="152">
        <v>926</v>
      </c>
      <c r="C74" s="153" t="s">
        <v>242</v>
      </c>
      <c r="D74" s="154" t="s">
        <v>174</v>
      </c>
      <c r="E74" s="132"/>
      <c r="F74" s="150">
        <f>SUM(F75)</f>
        <v>534605</v>
      </c>
    </row>
    <row r="75" spans="1:6" ht="25.5">
      <c r="A75" s="151" t="s">
        <v>173</v>
      </c>
      <c r="B75" s="152">
        <v>926</v>
      </c>
      <c r="C75" s="153" t="s">
        <v>242</v>
      </c>
      <c r="D75" s="154" t="s">
        <v>174</v>
      </c>
      <c r="E75" s="137">
        <v>200</v>
      </c>
      <c r="F75" s="155">
        <v>534605</v>
      </c>
    </row>
    <row r="76" spans="1:6" ht="12.75">
      <c r="A76" s="6" t="s">
        <v>56</v>
      </c>
      <c r="B76" s="104"/>
      <c r="C76" s="6"/>
      <c r="D76" s="64"/>
      <c r="E76" s="54">
        <v>500</v>
      </c>
      <c r="F76" s="103"/>
    </row>
    <row r="77" spans="1:6" ht="12.75">
      <c r="A77" s="57" t="s">
        <v>52</v>
      </c>
      <c r="B77" s="105"/>
      <c r="C77" s="57"/>
      <c r="D77" s="55"/>
      <c r="E77" s="56"/>
      <c r="F77" s="78">
        <f>SUM(F73+F68+F58+F44+F40+F35+F30+F14)</f>
        <v>11702164.469999999</v>
      </c>
    </row>
    <row r="78" spans="1:6" ht="12.75">
      <c r="A78" s="79" t="s">
        <v>5</v>
      </c>
      <c r="B78" s="13"/>
      <c r="C78" s="13"/>
      <c r="D78" s="13"/>
      <c r="E78" s="58"/>
      <c r="F78" s="58" t="s">
        <v>97</v>
      </c>
    </row>
  </sheetData>
  <sheetProtection/>
  <mergeCells count="6">
    <mergeCell ref="A8:E8"/>
    <mergeCell ref="A1:E1"/>
    <mergeCell ref="A2:E2"/>
    <mergeCell ref="A4:E4"/>
    <mergeCell ref="A5:E5"/>
    <mergeCell ref="A3:E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3">
      <selection activeCell="G67" sqref="G67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166" t="s">
        <v>62</v>
      </c>
      <c r="B1" s="166"/>
      <c r="C1" s="166"/>
      <c r="D1" s="166"/>
      <c r="E1" s="166"/>
      <c r="F1" s="166"/>
    </row>
    <row r="2" spans="1:6" ht="12.75">
      <c r="A2" s="166" t="s">
        <v>121</v>
      </c>
      <c r="B2" s="166"/>
      <c r="C2" s="166"/>
      <c r="D2" s="166"/>
      <c r="E2" s="166"/>
      <c r="F2" s="166"/>
    </row>
    <row r="3" spans="1:6" ht="12.75">
      <c r="A3" s="166" t="s">
        <v>122</v>
      </c>
      <c r="B3" s="166"/>
      <c r="C3" s="166"/>
      <c r="D3" s="166"/>
      <c r="E3" s="166"/>
      <c r="F3" s="166"/>
    </row>
    <row r="4" spans="1:6" ht="12.75">
      <c r="A4" s="166" t="s">
        <v>65</v>
      </c>
      <c r="B4" s="166"/>
      <c r="C4" s="166"/>
      <c r="D4" s="166"/>
      <c r="E4" s="166"/>
      <c r="F4" s="166"/>
    </row>
    <row r="5" spans="1:6" ht="12.75">
      <c r="A5" s="166" t="s">
        <v>265</v>
      </c>
      <c r="B5" s="166"/>
      <c r="C5" s="166"/>
      <c r="D5" s="166"/>
      <c r="E5" s="166"/>
      <c r="F5" s="166"/>
    </row>
    <row r="8" spans="1:6" ht="52.5" customHeight="1">
      <c r="A8" s="174" t="s">
        <v>120</v>
      </c>
      <c r="B8" s="174"/>
      <c r="C8" s="174"/>
      <c r="D8" s="174"/>
      <c r="E8" s="174"/>
      <c r="F8" s="174"/>
    </row>
    <row r="12" spans="1:7" ht="76.5">
      <c r="A12" s="47" t="s">
        <v>2</v>
      </c>
      <c r="B12" s="9" t="s">
        <v>108</v>
      </c>
      <c r="C12" s="9" t="s">
        <v>108</v>
      </c>
      <c r="D12" s="9" t="s">
        <v>109</v>
      </c>
      <c r="E12" s="9" t="s">
        <v>51</v>
      </c>
      <c r="F12" s="9" t="s">
        <v>96</v>
      </c>
      <c r="G12" s="9" t="s">
        <v>115</v>
      </c>
    </row>
    <row r="13" spans="1:7" ht="25.5">
      <c r="A13" s="52" t="s">
        <v>123</v>
      </c>
      <c r="B13" s="58">
        <v>926</v>
      </c>
      <c r="C13" s="122"/>
      <c r="D13" s="9"/>
      <c r="E13" s="9"/>
      <c r="F13" s="106">
        <f>F66</f>
        <v>0</v>
      </c>
      <c r="G13" s="106">
        <f>G66</f>
        <v>0</v>
      </c>
    </row>
    <row r="14" spans="1:7" ht="39" customHeight="1">
      <c r="A14" s="138" t="s">
        <v>211</v>
      </c>
      <c r="B14" s="141">
        <v>926</v>
      </c>
      <c r="C14" s="144" t="s">
        <v>212</v>
      </c>
      <c r="D14" s="145"/>
      <c r="E14" s="145"/>
      <c r="F14" s="146">
        <f>SUM(F15+F22+F20)</f>
        <v>3300000</v>
      </c>
      <c r="G14" s="146">
        <f>SUM(G15+G22+G20)</f>
        <v>3300000</v>
      </c>
    </row>
    <row r="15" spans="1:7" ht="38.25" customHeight="1">
      <c r="A15" s="52" t="s">
        <v>243</v>
      </c>
      <c r="B15" s="130">
        <v>926</v>
      </c>
      <c r="C15" s="123" t="s">
        <v>213</v>
      </c>
      <c r="D15" s="58"/>
      <c r="E15" s="59"/>
      <c r="F15" s="71">
        <f>SUM(F16)</f>
        <v>2331800</v>
      </c>
      <c r="G15" s="71">
        <f>SUM(G16)</f>
        <v>2331800</v>
      </c>
    </row>
    <row r="16" spans="1:7" ht="39.75" customHeight="1">
      <c r="A16" s="48" t="s">
        <v>184</v>
      </c>
      <c r="B16" s="9">
        <v>926</v>
      </c>
      <c r="C16" s="124" t="s">
        <v>213</v>
      </c>
      <c r="D16" s="47" t="s">
        <v>180</v>
      </c>
      <c r="E16" s="53"/>
      <c r="F16" s="76">
        <f>SUM(F17+F18+F19)</f>
        <v>2331800</v>
      </c>
      <c r="G16" s="76">
        <f>SUM(G17+G18+G19)</f>
        <v>2331800</v>
      </c>
    </row>
    <row r="17" spans="1:7" ht="29.25" customHeight="1">
      <c r="A17" s="6" t="s">
        <v>55</v>
      </c>
      <c r="B17" s="9">
        <v>926</v>
      </c>
      <c r="C17" s="124" t="s">
        <v>213</v>
      </c>
      <c r="D17" s="47" t="s">
        <v>180</v>
      </c>
      <c r="E17" s="53">
        <v>100</v>
      </c>
      <c r="F17" s="76">
        <v>1978710</v>
      </c>
      <c r="G17" s="76">
        <v>1978710</v>
      </c>
    </row>
    <row r="18" spans="1:7" ht="28.5" customHeight="1">
      <c r="A18" s="69" t="s">
        <v>54</v>
      </c>
      <c r="B18" s="9">
        <v>926</v>
      </c>
      <c r="C18" s="124" t="s">
        <v>213</v>
      </c>
      <c r="D18" s="47" t="s">
        <v>180</v>
      </c>
      <c r="E18" s="111">
        <v>200</v>
      </c>
      <c r="F18" s="76">
        <v>316850</v>
      </c>
      <c r="G18" s="76">
        <v>316850</v>
      </c>
    </row>
    <row r="19" spans="1:7" ht="31.5" customHeight="1">
      <c r="A19" s="44" t="s">
        <v>187</v>
      </c>
      <c r="B19" s="9">
        <v>926</v>
      </c>
      <c r="C19" s="124" t="s">
        <v>213</v>
      </c>
      <c r="D19" s="47" t="s">
        <v>180</v>
      </c>
      <c r="E19" s="53">
        <v>800</v>
      </c>
      <c r="F19" s="76">
        <v>36240</v>
      </c>
      <c r="G19" s="76">
        <v>36240</v>
      </c>
    </row>
    <row r="20" spans="1:7" ht="27.75" customHeight="1">
      <c r="A20" s="48" t="s">
        <v>186</v>
      </c>
      <c r="B20" s="131">
        <v>926</v>
      </c>
      <c r="C20" s="129" t="s">
        <v>214</v>
      </c>
      <c r="D20" s="47" t="s">
        <v>185</v>
      </c>
      <c r="E20" s="53"/>
      <c r="F20" s="76">
        <f>SUM(F21)</f>
        <v>908200</v>
      </c>
      <c r="G20" s="76">
        <f>SUM(G21)</f>
        <v>908200</v>
      </c>
    </row>
    <row r="21" spans="1:7" ht="66.75" customHeight="1">
      <c r="A21" s="6" t="s">
        <v>55</v>
      </c>
      <c r="B21" s="131">
        <v>926</v>
      </c>
      <c r="C21" s="129" t="s">
        <v>214</v>
      </c>
      <c r="D21" s="47" t="s">
        <v>185</v>
      </c>
      <c r="E21" s="59">
        <v>100</v>
      </c>
      <c r="F21" s="76">
        <v>908200</v>
      </c>
      <c r="G21" s="76">
        <v>908200</v>
      </c>
    </row>
    <row r="22" spans="1:7" ht="47.25" customHeight="1">
      <c r="A22" s="121" t="s">
        <v>188</v>
      </c>
      <c r="B22" s="9">
        <v>926</v>
      </c>
      <c r="C22" s="124" t="s">
        <v>215</v>
      </c>
      <c r="D22" s="111" t="s">
        <v>189</v>
      </c>
      <c r="E22" s="53">
        <v>200</v>
      </c>
      <c r="F22" s="113">
        <v>60000</v>
      </c>
      <c r="G22" s="113">
        <v>60000</v>
      </c>
    </row>
    <row r="23" spans="1:7" ht="46.5" customHeight="1">
      <c r="A23" s="48" t="s">
        <v>190</v>
      </c>
      <c r="B23" s="9">
        <v>926</v>
      </c>
      <c r="C23" s="124" t="s">
        <v>213</v>
      </c>
      <c r="D23" s="61" t="s">
        <v>94</v>
      </c>
      <c r="E23" s="53"/>
      <c r="F23" s="76">
        <f>F24</f>
        <v>0</v>
      </c>
      <c r="G23" s="76">
        <f>G24</f>
        <v>0</v>
      </c>
    </row>
    <row r="24" spans="1:7" ht="34.5" customHeight="1">
      <c r="A24" s="44" t="s">
        <v>191</v>
      </c>
      <c r="B24" s="9">
        <v>926</v>
      </c>
      <c r="C24" s="124" t="s">
        <v>213</v>
      </c>
      <c r="D24" s="61" t="s">
        <v>95</v>
      </c>
      <c r="E24" s="59"/>
      <c r="F24" s="76"/>
      <c r="G24" s="76"/>
    </row>
    <row r="25" spans="1:7" ht="30" customHeight="1">
      <c r="A25" s="121" t="s">
        <v>193</v>
      </c>
      <c r="B25" s="9">
        <v>926</v>
      </c>
      <c r="C25" s="124" t="s">
        <v>213</v>
      </c>
      <c r="D25" s="47" t="s">
        <v>192</v>
      </c>
      <c r="E25" s="132"/>
      <c r="F25" s="76"/>
      <c r="G25" s="76"/>
    </row>
    <row r="26" spans="1:7" ht="35.25" customHeight="1">
      <c r="A26" s="44" t="s">
        <v>54</v>
      </c>
      <c r="B26" s="9">
        <v>926</v>
      </c>
      <c r="C26" s="124" t="s">
        <v>213</v>
      </c>
      <c r="D26" s="47" t="s">
        <v>192</v>
      </c>
      <c r="E26" s="59">
        <v>200</v>
      </c>
      <c r="F26" s="76"/>
      <c r="G26" s="76"/>
    </row>
    <row r="27" spans="1:7" ht="18" customHeight="1">
      <c r="A27" s="138" t="s">
        <v>217</v>
      </c>
      <c r="B27" s="139">
        <v>926</v>
      </c>
      <c r="C27" s="140" t="s">
        <v>218</v>
      </c>
      <c r="D27" s="141"/>
      <c r="E27" s="142"/>
      <c r="F27" s="143">
        <f>SUM(F28)</f>
        <v>138700</v>
      </c>
      <c r="G27" s="143">
        <f>SUM(G28)</f>
        <v>138700</v>
      </c>
    </row>
    <row r="28" spans="1:7" ht="31.5" customHeight="1">
      <c r="A28" s="44" t="s">
        <v>219</v>
      </c>
      <c r="B28" s="9">
        <v>926</v>
      </c>
      <c r="C28" s="124" t="s">
        <v>216</v>
      </c>
      <c r="D28" s="47"/>
      <c r="E28" s="59"/>
      <c r="F28" s="76">
        <f>SUM(F29)</f>
        <v>138700</v>
      </c>
      <c r="G28" s="76">
        <f>SUM(G29)</f>
        <v>138700</v>
      </c>
    </row>
    <row r="29" spans="1:7" ht="28.5" customHeight="1">
      <c r="A29" s="49" t="s">
        <v>208</v>
      </c>
      <c r="B29" s="9">
        <v>926</v>
      </c>
      <c r="C29" s="124" t="s">
        <v>216</v>
      </c>
      <c r="D29" s="9" t="s">
        <v>207</v>
      </c>
      <c r="E29" s="53"/>
      <c r="F29" s="77">
        <f>SUM(F30:F31)</f>
        <v>138700</v>
      </c>
      <c r="G29" s="77">
        <f>SUM(G30:G31)</f>
        <v>138700</v>
      </c>
    </row>
    <row r="30" spans="1:7" ht="39" customHeight="1">
      <c r="A30" s="6" t="s">
        <v>55</v>
      </c>
      <c r="B30" s="9">
        <v>926</v>
      </c>
      <c r="C30" s="125" t="s">
        <v>216</v>
      </c>
      <c r="D30" s="9" t="s">
        <v>207</v>
      </c>
      <c r="E30" s="53">
        <v>100</v>
      </c>
      <c r="F30" s="77">
        <v>136163</v>
      </c>
      <c r="G30" s="77">
        <v>136163</v>
      </c>
    </row>
    <row r="31" spans="1:7" ht="31.5" customHeight="1">
      <c r="A31" s="44" t="s">
        <v>54</v>
      </c>
      <c r="B31" s="9">
        <v>926</v>
      </c>
      <c r="C31" s="126" t="s">
        <v>216</v>
      </c>
      <c r="D31" s="9" t="s">
        <v>207</v>
      </c>
      <c r="E31" s="59">
        <v>200</v>
      </c>
      <c r="F31" s="77">
        <v>2537</v>
      </c>
      <c r="G31" s="77">
        <v>2537</v>
      </c>
    </row>
    <row r="32" spans="1:7" ht="27.75" customHeight="1">
      <c r="A32" s="138" t="s">
        <v>220</v>
      </c>
      <c r="B32" s="139">
        <v>926</v>
      </c>
      <c r="C32" s="140" t="s">
        <v>222</v>
      </c>
      <c r="D32" s="141"/>
      <c r="E32" s="142"/>
      <c r="F32" s="143">
        <f>F33</f>
        <v>134000</v>
      </c>
      <c r="G32" s="143">
        <f>G33</f>
        <v>134000</v>
      </c>
    </row>
    <row r="33" spans="1:7" ht="18.75" customHeight="1">
      <c r="A33" s="75" t="s">
        <v>221</v>
      </c>
      <c r="B33" s="9">
        <v>926</v>
      </c>
      <c r="C33" s="133" t="s">
        <v>223</v>
      </c>
      <c r="D33" s="134"/>
      <c r="E33" s="111"/>
      <c r="F33" s="113">
        <f>SUM(F34)</f>
        <v>134000</v>
      </c>
      <c r="G33" s="113">
        <f>SUM(G34)</f>
        <v>134000</v>
      </c>
    </row>
    <row r="34" spans="1:7" ht="51" customHeight="1">
      <c r="A34" s="48" t="s">
        <v>144</v>
      </c>
      <c r="B34" s="9">
        <v>926</v>
      </c>
      <c r="C34" s="127" t="s">
        <v>223</v>
      </c>
      <c r="D34" s="61" t="s">
        <v>140</v>
      </c>
      <c r="E34" s="53"/>
      <c r="F34" s="102">
        <f>SUM(F35)</f>
        <v>134000</v>
      </c>
      <c r="G34" s="102">
        <f>SUM(G35)</f>
        <v>134000</v>
      </c>
    </row>
    <row r="35" spans="1:7" ht="65.25" customHeight="1">
      <c r="A35" s="156" t="s">
        <v>54</v>
      </c>
      <c r="B35" s="152">
        <v>926</v>
      </c>
      <c r="C35" s="157"/>
      <c r="D35" s="158" t="s">
        <v>140</v>
      </c>
      <c r="E35" s="132">
        <v>200</v>
      </c>
      <c r="F35" s="150">
        <v>134000</v>
      </c>
      <c r="G35" s="150">
        <v>134000</v>
      </c>
    </row>
    <row r="36" spans="1:7" s="135" customFormat="1" ht="24.75" customHeight="1">
      <c r="A36" s="161" t="s">
        <v>313</v>
      </c>
      <c r="B36" s="139">
        <v>926</v>
      </c>
      <c r="C36" s="140" t="s">
        <v>311</v>
      </c>
      <c r="D36" s="141"/>
      <c r="E36" s="142"/>
      <c r="F36" s="143">
        <f>F37</f>
        <v>436804.7</v>
      </c>
      <c r="G36" s="143">
        <f>G37</f>
        <v>436804.7</v>
      </c>
    </row>
    <row r="37" spans="1:7" ht="30.75" customHeight="1">
      <c r="A37" s="112" t="s">
        <v>312</v>
      </c>
      <c r="B37" s="9">
        <v>926</v>
      </c>
      <c r="C37" s="136" t="s">
        <v>311</v>
      </c>
      <c r="D37" s="111" t="s">
        <v>306</v>
      </c>
      <c r="E37" s="59"/>
      <c r="F37" s="92">
        <f>F38</f>
        <v>436804.7</v>
      </c>
      <c r="G37" s="92">
        <f>G38</f>
        <v>436804.7</v>
      </c>
    </row>
    <row r="38" spans="1:7" ht="33" customHeight="1">
      <c r="A38" s="7" t="s">
        <v>54</v>
      </c>
      <c r="B38" s="9">
        <v>926</v>
      </c>
      <c r="C38" s="136" t="s">
        <v>311</v>
      </c>
      <c r="D38" s="111" t="s">
        <v>306</v>
      </c>
      <c r="E38" s="53">
        <v>200</v>
      </c>
      <c r="F38" s="102">
        <v>436804.7</v>
      </c>
      <c r="G38" s="102">
        <v>436804.7</v>
      </c>
    </row>
    <row r="39" spans="1:7" ht="33.75" customHeight="1">
      <c r="A39" s="147" t="s">
        <v>224</v>
      </c>
      <c r="B39" s="139">
        <v>926</v>
      </c>
      <c r="C39" s="148" t="s">
        <v>225</v>
      </c>
      <c r="D39" s="141"/>
      <c r="E39" s="142"/>
      <c r="F39" s="149">
        <f>SUM(F40)</f>
        <v>1327764</v>
      </c>
      <c r="G39" s="149">
        <f>SUM(G40)</f>
        <v>1284464</v>
      </c>
    </row>
    <row r="40" spans="1:7" ht="25.5" customHeight="1">
      <c r="A40" s="112" t="s">
        <v>226</v>
      </c>
      <c r="B40" s="9">
        <v>926</v>
      </c>
      <c r="C40" s="126" t="s">
        <v>227</v>
      </c>
      <c r="D40" s="111"/>
      <c r="E40" s="59"/>
      <c r="F40" s="92">
        <f>SUM(F41+F43+F45+F47+F49+F51)</f>
        <v>1327764</v>
      </c>
      <c r="G40" s="92">
        <f>SUM(G41+G43+G45+G47+G49+G51)</f>
        <v>1284464</v>
      </c>
    </row>
    <row r="41" spans="1:7" ht="33.75" customHeight="1">
      <c r="A41" s="112" t="s">
        <v>147</v>
      </c>
      <c r="B41" s="9">
        <v>926</v>
      </c>
      <c r="C41" s="136" t="s">
        <v>227</v>
      </c>
      <c r="D41" s="111" t="s">
        <v>148</v>
      </c>
      <c r="E41" s="59"/>
      <c r="F41" s="92">
        <f>F42</f>
        <v>1011770</v>
      </c>
      <c r="G41" s="92">
        <f>G42</f>
        <v>1011770</v>
      </c>
    </row>
    <row r="42" spans="1:7" ht="42.75" customHeight="1">
      <c r="A42" s="7" t="s">
        <v>54</v>
      </c>
      <c r="B42" s="9">
        <v>926</v>
      </c>
      <c r="C42" s="136" t="s">
        <v>227</v>
      </c>
      <c r="D42" s="111" t="s">
        <v>148</v>
      </c>
      <c r="E42" s="53">
        <v>200</v>
      </c>
      <c r="F42" s="102">
        <v>1011770</v>
      </c>
      <c r="G42" s="102">
        <v>1011770</v>
      </c>
    </row>
    <row r="43" spans="1:7" ht="35.25" customHeight="1">
      <c r="A43" s="48" t="s">
        <v>151</v>
      </c>
      <c r="B43" s="9">
        <v>926</v>
      </c>
      <c r="C43" s="136" t="s">
        <v>227</v>
      </c>
      <c r="D43" s="47" t="s">
        <v>152</v>
      </c>
      <c r="E43" s="132"/>
      <c r="F43" s="150">
        <f>SUM(F44)</f>
        <v>100000</v>
      </c>
      <c r="G43" s="150">
        <f>SUM(G44)</f>
        <v>66700</v>
      </c>
    </row>
    <row r="44" spans="1:7" ht="33" customHeight="1">
      <c r="A44" s="44" t="s">
        <v>54</v>
      </c>
      <c r="B44" s="9">
        <v>926</v>
      </c>
      <c r="C44" s="136" t="s">
        <v>227</v>
      </c>
      <c r="D44" s="47" t="s">
        <v>152</v>
      </c>
      <c r="E44" s="111">
        <v>200</v>
      </c>
      <c r="F44" s="113">
        <v>100000</v>
      </c>
      <c r="G44" s="113">
        <v>66700</v>
      </c>
    </row>
    <row r="45" spans="1:7" ht="30.75" customHeight="1">
      <c r="A45" s="112" t="s">
        <v>308</v>
      </c>
      <c r="B45" s="9">
        <v>926</v>
      </c>
      <c r="C45" s="136" t="s">
        <v>227</v>
      </c>
      <c r="D45" s="111" t="s">
        <v>295</v>
      </c>
      <c r="E45" s="59"/>
      <c r="F45" s="92">
        <f>F46</f>
        <v>69954</v>
      </c>
      <c r="G45" s="92">
        <f>G46</f>
        <v>69954</v>
      </c>
    </row>
    <row r="46" spans="1:7" ht="33" customHeight="1">
      <c r="A46" s="7" t="s">
        <v>54</v>
      </c>
      <c r="B46" s="9">
        <v>926</v>
      </c>
      <c r="C46" s="136" t="s">
        <v>227</v>
      </c>
      <c r="D46" s="111" t="s">
        <v>295</v>
      </c>
      <c r="E46" s="53">
        <v>200</v>
      </c>
      <c r="F46" s="102">
        <v>69954</v>
      </c>
      <c r="G46" s="102">
        <v>69954</v>
      </c>
    </row>
    <row r="47" spans="1:7" ht="25.5">
      <c r="A47" s="48" t="s">
        <v>309</v>
      </c>
      <c r="B47" s="9">
        <v>926</v>
      </c>
      <c r="C47" s="136" t="s">
        <v>227</v>
      </c>
      <c r="D47" s="47" t="s">
        <v>301</v>
      </c>
      <c r="E47" s="132"/>
      <c r="F47" s="160">
        <f>SUM(F48)</f>
        <v>75240</v>
      </c>
      <c r="G47" s="160">
        <f>SUM(G48)</f>
        <v>75240</v>
      </c>
    </row>
    <row r="48" spans="1:7" ht="25.5">
      <c r="A48" s="44" t="s">
        <v>54</v>
      </c>
      <c r="B48" s="9">
        <v>926</v>
      </c>
      <c r="C48" s="136" t="s">
        <v>227</v>
      </c>
      <c r="D48" s="47" t="s">
        <v>310</v>
      </c>
      <c r="E48" s="59">
        <v>200</v>
      </c>
      <c r="F48" s="73">
        <v>75240</v>
      </c>
      <c r="G48" s="73">
        <v>75240</v>
      </c>
    </row>
    <row r="49" spans="1:7" ht="48" customHeight="1">
      <c r="A49" s="48" t="s">
        <v>178</v>
      </c>
      <c r="B49" s="9">
        <v>926</v>
      </c>
      <c r="C49" s="136" t="s">
        <v>227</v>
      </c>
      <c r="D49" s="61" t="s">
        <v>179</v>
      </c>
      <c r="E49" s="132"/>
      <c r="F49" s="150">
        <f>SUM(F50)</f>
        <v>52800</v>
      </c>
      <c r="G49" s="150">
        <f>SUM(G50)</f>
        <v>42800</v>
      </c>
    </row>
    <row r="50" spans="1:7" ht="33" customHeight="1">
      <c r="A50" s="44" t="s">
        <v>54</v>
      </c>
      <c r="B50" s="9">
        <v>926</v>
      </c>
      <c r="C50" s="136" t="s">
        <v>227</v>
      </c>
      <c r="D50" s="61" t="s">
        <v>179</v>
      </c>
      <c r="E50" s="111">
        <v>200</v>
      </c>
      <c r="F50" s="113">
        <v>52800</v>
      </c>
      <c r="G50" s="113">
        <v>42800</v>
      </c>
    </row>
    <row r="51" spans="1:7" ht="34.5" customHeight="1">
      <c r="A51" s="44" t="s">
        <v>54</v>
      </c>
      <c r="B51" s="9">
        <v>926</v>
      </c>
      <c r="C51" s="136" t="s">
        <v>227</v>
      </c>
      <c r="D51" s="61" t="s">
        <v>159</v>
      </c>
      <c r="E51" s="111">
        <v>200</v>
      </c>
      <c r="F51" s="113">
        <v>18000</v>
      </c>
      <c r="G51" s="113">
        <v>18000</v>
      </c>
    </row>
    <row r="52" spans="1:7" ht="30" customHeight="1">
      <c r="A52" s="138" t="s">
        <v>228</v>
      </c>
      <c r="B52" s="139">
        <v>926</v>
      </c>
      <c r="C52" s="140" t="s">
        <v>229</v>
      </c>
      <c r="D52" s="117"/>
      <c r="E52" s="142"/>
      <c r="F52" s="143">
        <f>F53</f>
        <v>2814330</v>
      </c>
      <c r="G52" s="143">
        <f>G53</f>
        <v>2742830</v>
      </c>
    </row>
    <row r="53" spans="1:7" ht="27" customHeight="1">
      <c r="A53" s="75" t="s">
        <v>230</v>
      </c>
      <c r="B53" s="9">
        <v>926</v>
      </c>
      <c r="C53" s="133" t="s">
        <v>231</v>
      </c>
      <c r="D53" s="47"/>
      <c r="E53" s="53"/>
      <c r="F53" s="102">
        <f>SUM(F54+F57)</f>
        <v>2814330</v>
      </c>
      <c r="G53" s="102">
        <f>SUM(G54+G57)</f>
        <v>2742830</v>
      </c>
    </row>
    <row r="54" spans="1:7" ht="28.5" customHeight="1">
      <c r="A54" s="48" t="s">
        <v>163</v>
      </c>
      <c r="B54" s="9">
        <v>926</v>
      </c>
      <c r="C54" s="133" t="s">
        <v>231</v>
      </c>
      <c r="D54" s="47" t="s">
        <v>164</v>
      </c>
      <c r="E54" s="53">
        <v>100</v>
      </c>
      <c r="F54" s="76">
        <v>2405500</v>
      </c>
      <c r="G54" s="76">
        <v>2405500</v>
      </c>
    </row>
    <row r="55" spans="1:7" ht="26.25" customHeight="1">
      <c r="A55" s="48" t="s">
        <v>167</v>
      </c>
      <c r="B55" s="9">
        <v>926</v>
      </c>
      <c r="C55" s="133" t="s">
        <v>231</v>
      </c>
      <c r="D55" s="47" t="s">
        <v>232</v>
      </c>
      <c r="E55" s="53">
        <v>100</v>
      </c>
      <c r="F55" s="76"/>
      <c r="G55" s="76"/>
    </row>
    <row r="56" spans="1:7" ht="42" customHeight="1">
      <c r="A56" s="48" t="s">
        <v>165</v>
      </c>
      <c r="B56" s="9">
        <v>926</v>
      </c>
      <c r="C56" s="133" t="s">
        <v>231</v>
      </c>
      <c r="D56" s="47" t="s">
        <v>166</v>
      </c>
      <c r="E56" s="53"/>
      <c r="F56" s="76">
        <f>F57</f>
        <v>408830</v>
      </c>
      <c r="G56" s="76">
        <f>G57</f>
        <v>337330</v>
      </c>
    </row>
    <row r="57" spans="1:7" ht="25.5" customHeight="1">
      <c r="A57" s="44" t="s">
        <v>54</v>
      </c>
      <c r="B57" s="9">
        <v>926</v>
      </c>
      <c r="C57" s="133" t="s">
        <v>231</v>
      </c>
      <c r="D57" s="47" t="s">
        <v>166</v>
      </c>
      <c r="E57" s="53">
        <v>200</v>
      </c>
      <c r="F57" s="76">
        <v>408830</v>
      </c>
      <c r="G57" s="76">
        <v>337330</v>
      </c>
    </row>
    <row r="58" spans="1:7" s="93" customFormat="1" ht="27.75" customHeight="1">
      <c r="A58" s="138" t="s">
        <v>233</v>
      </c>
      <c r="B58" s="145">
        <v>926</v>
      </c>
      <c r="C58" s="140" t="s">
        <v>235</v>
      </c>
      <c r="D58" s="141"/>
      <c r="E58" s="141"/>
      <c r="F58" s="143">
        <f>F59+F61</f>
        <v>144000</v>
      </c>
      <c r="G58" s="143">
        <f>G59+G61</f>
        <v>144000</v>
      </c>
    </row>
    <row r="59" spans="1:7" ht="42.75" customHeight="1">
      <c r="A59" s="48" t="s">
        <v>234</v>
      </c>
      <c r="B59" s="9">
        <v>926</v>
      </c>
      <c r="C59" s="124" t="s">
        <v>236</v>
      </c>
      <c r="D59" s="47"/>
      <c r="E59" s="53"/>
      <c r="F59" s="102">
        <f>F60</f>
        <v>144000</v>
      </c>
      <c r="G59" s="102">
        <f>G60</f>
        <v>144000</v>
      </c>
    </row>
    <row r="60" spans="1:7" ht="33.75" customHeight="1">
      <c r="A60" s="12" t="s">
        <v>199</v>
      </c>
      <c r="B60" s="9">
        <v>926</v>
      </c>
      <c r="C60" s="133" t="s">
        <v>236</v>
      </c>
      <c r="D60" s="9" t="s">
        <v>198</v>
      </c>
      <c r="E60" s="53">
        <v>300</v>
      </c>
      <c r="F60" s="102">
        <v>144000</v>
      </c>
      <c r="G60" s="102">
        <v>144000</v>
      </c>
    </row>
    <row r="61" spans="1:7" ht="40.5" customHeight="1">
      <c r="A61" s="52" t="s">
        <v>237</v>
      </c>
      <c r="B61" s="130">
        <v>926</v>
      </c>
      <c r="C61" s="123" t="s">
        <v>238</v>
      </c>
      <c r="D61" s="122"/>
      <c r="E61" s="59"/>
      <c r="F61" s="71">
        <f>SUM(F62)</f>
        <v>0</v>
      </c>
      <c r="G61" s="71">
        <f>SUM(G62)</f>
        <v>0</v>
      </c>
    </row>
    <row r="62" spans="1:7" ht="25.5" customHeight="1">
      <c r="A62" s="121" t="s">
        <v>203</v>
      </c>
      <c r="B62" s="9">
        <v>926</v>
      </c>
      <c r="C62" s="133" t="s">
        <v>238</v>
      </c>
      <c r="D62" s="9" t="s">
        <v>202</v>
      </c>
      <c r="E62" s="53">
        <v>400</v>
      </c>
      <c r="F62" s="102">
        <v>0</v>
      </c>
      <c r="G62" s="102">
        <v>0</v>
      </c>
    </row>
    <row r="63" spans="1:7" s="93" customFormat="1" ht="21" customHeight="1">
      <c r="A63" s="138" t="s">
        <v>239</v>
      </c>
      <c r="B63" s="139">
        <v>926</v>
      </c>
      <c r="C63" s="140" t="s">
        <v>240</v>
      </c>
      <c r="D63" s="141"/>
      <c r="E63" s="142"/>
      <c r="F63" s="143">
        <f>SUM(F65)</f>
        <v>91000</v>
      </c>
      <c r="G63" s="143">
        <f>SUM(G65)</f>
        <v>55000</v>
      </c>
    </row>
    <row r="64" spans="1:7" ht="32.25" customHeight="1">
      <c r="A64" s="151" t="s">
        <v>241</v>
      </c>
      <c r="B64" s="152">
        <v>926</v>
      </c>
      <c r="C64" s="153" t="s">
        <v>242</v>
      </c>
      <c r="D64" s="154" t="s">
        <v>174</v>
      </c>
      <c r="E64" s="132"/>
      <c r="F64" s="150">
        <f>SUM(F65)</f>
        <v>91000</v>
      </c>
      <c r="G64" s="150">
        <f>SUM(G65)</f>
        <v>55000</v>
      </c>
    </row>
    <row r="65" spans="1:7" ht="24.75" customHeight="1">
      <c r="A65" s="151" t="s">
        <v>173</v>
      </c>
      <c r="B65" s="152">
        <v>926</v>
      </c>
      <c r="C65" s="153" t="s">
        <v>242</v>
      </c>
      <c r="D65" s="154" t="s">
        <v>174</v>
      </c>
      <c r="E65" s="137">
        <v>200</v>
      </c>
      <c r="F65" s="155">
        <v>91000</v>
      </c>
      <c r="G65" s="155">
        <v>55000</v>
      </c>
    </row>
    <row r="66" spans="1:7" ht="21.75" customHeight="1">
      <c r="A66" s="6" t="s">
        <v>56</v>
      </c>
      <c r="B66" s="104"/>
      <c r="C66" s="104"/>
      <c r="D66" s="64"/>
      <c r="E66" s="54">
        <v>500</v>
      </c>
      <c r="F66" s="103"/>
      <c r="G66" s="103"/>
    </row>
    <row r="67" spans="1:7" s="93" customFormat="1" ht="18.75" customHeight="1">
      <c r="A67" s="57" t="s">
        <v>52</v>
      </c>
      <c r="B67" s="105"/>
      <c r="C67" s="105"/>
      <c r="D67" s="55"/>
      <c r="E67" s="56"/>
      <c r="F67" s="78">
        <f>SUM(F63+F58+F52+F39+F36+F32+F27+F14)</f>
        <v>8386598.7</v>
      </c>
      <c r="G67" s="78">
        <f>SUM(G63+G58+G52+G39+G36+G32+G27+G14)</f>
        <v>8235798.7</v>
      </c>
    </row>
    <row r="68" spans="1:7" ht="12.75">
      <c r="A68" s="79" t="s">
        <v>5</v>
      </c>
      <c r="B68" s="13"/>
      <c r="C68" s="13"/>
      <c r="D68" s="13"/>
      <c r="E68" s="58"/>
      <c r="F68" s="58" t="s">
        <v>97</v>
      </c>
      <c r="G68" s="58" t="s">
        <v>97</v>
      </c>
    </row>
  </sheetData>
  <sheetProtection/>
  <mergeCells count="6">
    <mergeCell ref="A5:F5"/>
    <mergeCell ref="A8:F8"/>
    <mergeCell ref="A1:F1"/>
    <mergeCell ref="A2:F2"/>
    <mergeCell ref="A3:F3"/>
    <mergeCell ref="A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0" sqref="B10:B12"/>
    </sheetView>
  </sheetViews>
  <sheetFormatPr defaultColWidth="9.00390625" defaultRowHeight="12.75"/>
  <cols>
    <col min="1" max="1" width="47.625" style="0" customWidth="1"/>
    <col min="2" max="2" width="14.00390625" style="0" customWidth="1"/>
  </cols>
  <sheetData>
    <row r="1" spans="1:4" ht="12.75">
      <c r="A1" s="166" t="s">
        <v>254</v>
      </c>
      <c r="B1" s="166"/>
      <c r="C1" s="4"/>
      <c r="D1" s="4"/>
    </row>
    <row r="2" spans="1:4" ht="12.75">
      <c r="A2" s="166" t="s">
        <v>121</v>
      </c>
      <c r="B2" s="166"/>
      <c r="C2" s="4"/>
      <c r="D2" s="4"/>
    </row>
    <row r="3" spans="1:4" ht="12.75">
      <c r="A3" s="166" t="s">
        <v>122</v>
      </c>
      <c r="B3" s="166"/>
      <c r="C3" s="4"/>
      <c r="D3" s="4"/>
    </row>
    <row r="4" spans="1:4" ht="12.75">
      <c r="A4" s="166" t="s">
        <v>65</v>
      </c>
      <c r="B4" s="166"/>
      <c r="C4" s="4"/>
      <c r="D4" s="4"/>
    </row>
    <row r="5" spans="1:4" ht="12.75">
      <c r="A5" s="166" t="s">
        <v>264</v>
      </c>
      <c r="B5" s="166"/>
      <c r="C5" s="62"/>
      <c r="D5" s="62"/>
    </row>
    <row r="7" spans="1:3" ht="28.5" customHeight="1">
      <c r="A7" s="167" t="s">
        <v>245</v>
      </c>
      <c r="B7" s="167"/>
      <c r="C7" s="63"/>
    </row>
    <row r="9" spans="1:2" ht="21" customHeight="1">
      <c r="A9" s="8" t="s">
        <v>2</v>
      </c>
      <c r="B9" s="2" t="s">
        <v>63</v>
      </c>
    </row>
    <row r="10" spans="1:2" ht="38.25">
      <c r="A10" s="49" t="s">
        <v>284</v>
      </c>
      <c r="B10" s="81">
        <v>69954</v>
      </c>
    </row>
    <row r="11" spans="1:2" ht="51">
      <c r="A11" s="49" t="s">
        <v>285</v>
      </c>
      <c r="B11" s="77">
        <v>436804.7</v>
      </c>
    </row>
    <row r="12" spans="1:2" ht="38.25">
      <c r="A12" s="49" t="s">
        <v>286</v>
      </c>
      <c r="B12" s="82">
        <v>75240</v>
      </c>
    </row>
    <row r="13" spans="1:2" ht="12.75">
      <c r="A13" s="49"/>
      <c r="B13" s="82"/>
    </row>
    <row r="14" spans="1:2" ht="12.75">
      <c r="A14" s="49"/>
      <c r="B14" s="82"/>
    </row>
    <row r="15" spans="1:2" ht="12.75">
      <c r="A15" s="49"/>
      <c r="B15" s="82"/>
    </row>
    <row r="16" spans="1:2" ht="12.75">
      <c r="A16" s="49"/>
      <c r="B16" s="82"/>
    </row>
    <row r="17" spans="1:2" ht="12.75">
      <c r="A17" s="14" t="s">
        <v>52</v>
      </c>
      <c r="B17" s="80">
        <f>SUM(B10:B16)</f>
        <v>581998.7</v>
      </c>
    </row>
  </sheetData>
  <sheetProtection/>
  <mergeCells count="6">
    <mergeCell ref="A7:B7"/>
    <mergeCell ref="A1:B1"/>
    <mergeCell ref="A2:B2"/>
    <mergeCell ref="A3:B3"/>
    <mergeCell ref="A4:B4"/>
    <mergeCell ref="A5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1" max="1" width="50.75390625" style="0" customWidth="1"/>
    <col min="2" max="3" width="14.00390625" style="0" customWidth="1"/>
  </cols>
  <sheetData>
    <row r="1" spans="1:3" ht="12.75">
      <c r="A1" s="166" t="s">
        <v>255</v>
      </c>
      <c r="B1" s="166"/>
      <c r="C1" s="166"/>
    </row>
    <row r="2" spans="1:3" ht="12.75">
      <c r="A2" s="166" t="s">
        <v>121</v>
      </c>
      <c r="B2" s="166"/>
      <c r="C2" s="166"/>
    </row>
    <row r="3" spans="1:3" ht="12.75">
      <c r="A3" s="166" t="s">
        <v>122</v>
      </c>
      <c r="B3" s="166"/>
      <c r="C3" s="166"/>
    </row>
    <row r="4" spans="1:3" ht="12.75">
      <c r="A4" s="166" t="s">
        <v>65</v>
      </c>
      <c r="B4" s="166"/>
      <c r="C4" s="166"/>
    </row>
    <row r="5" spans="1:3" ht="12.75">
      <c r="A5" s="166" t="s">
        <v>265</v>
      </c>
      <c r="B5" s="166"/>
      <c r="C5" s="166"/>
    </row>
    <row r="7" spans="1:3" ht="26.25" customHeight="1">
      <c r="A7" s="167" t="s">
        <v>244</v>
      </c>
      <c r="B7" s="167"/>
      <c r="C7" s="167"/>
    </row>
    <row r="9" spans="1:3" ht="12.75">
      <c r="A9" s="8" t="s">
        <v>2</v>
      </c>
      <c r="B9" s="2" t="s">
        <v>80</v>
      </c>
      <c r="C9" s="2" t="s">
        <v>112</v>
      </c>
    </row>
    <row r="10" spans="1:3" ht="38.25">
      <c r="A10" s="49" t="s">
        <v>284</v>
      </c>
      <c r="B10" s="81">
        <v>69954</v>
      </c>
      <c r="C10" s="81">
        <v>69954</v>
      </c>
    </row>
    <row r="11" spans="1:3" ht="38.25">
      <c r="A11" s="49" t="s">
        <v>285</v>
      </c>
      <c r="B11" s="77">
        <v>436804.7</v>
      </c>
      <c r="C11" s="77">
        <v>436804.7</v>
      </c>
    </row>
    <row r="12" spans="1:3" ht="38.25">
      <c r="A12" s="49" t="s">
        <v>286</v>
      </c>
      <c r="B12" s="82">
        <v>75240</v>
      </c>
      <c r="C12" s="82">
        <v>75240</v>
      </c>
    </row>
    <row r="13" spans="1:3" ht="12.75">
      <c r="A13" s="49"/>
      <c r="B13" s="76"/>
      <c r="C13" s="83"/>
    </row>
    <row r="14" spans="1:3" ht="12.75">
      <c r="A14" s="49"/>
      <c r="B14" s="76"/>
      <c r="C14" s="83">
        <v>0</v>
      </c>
    </row>
    <row r="15" spans="1:3" ht="12.75">
      <c r="A15" s="49"/>
      <c r="B15" s="76"/>
      <c r="C15" s="83">
        <v>0</v>
      </c>
    </row>
    <row r="16" spans="1:3" ht="29.25" customHeight="1">
      <c r="A16" s="49"/>
      <c r="B16" s="76"/>
      <c r="C16" s="83">
        <v>0</v>
      </c>
    </row>
    <row r="17" spans="1:3" ht="12.75">
      <c r="A17" s="14" t="s">
        <v>52</v>
      </c>
      <c r="B17" s="80">
        <f>SUM(B10:B16)</f>
        <v>581998.7</v>
      </c>
      <c r="C17" s="80">
        <f>SUM(C10:C16)</f>
        <v>581998.7</v>
      </c>
    </row>
  </sheetData>
  <sheetProtection/>
  <mergeCells count="6"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2017-10-18T12:30:57Z</cp:lastPrinted>
  <dcterms:created xsi:type="dcterms:W3CDTF">2011-04-14T11:17:32Z</dcterms:created>
  <dcterms:modified xsi:type="dcterms:W3CDTF">2017-10-19T07:31:48Z</dcterms:modified>
  <cp:category/>
  <cp:version/>
  <cp:contentType/>
  <cp:contentStatus/>
</cp:coreProperties>
</file>