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 " sheetId="6" r:id="rId6"/>
    <sheet name="Лист7 " sheetId="7" r:id="rId7"/>
    <sheet name="Лист10." sheetId="8" r:id="rId8"/>
    <sheet name="Лист11" sheetId="9" r:id="rId9"/>
    <sheet name="Лист8." sheetId="10" r:id="rId10"/>
    <sheet name="Лист9.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<sst xmlns="http://schemas.openxmlformats.org/spreadsheetml/2006/main" count="949" uniqueCount="359">
  <si>
    <t>Код</t>
  </si>
  <si>
    <t>Наименование</t>
  </si>
  <si>
    <t>Приложение 2</t>
  </si>
  <si>
    <t>к Решению Муниципального Совета</t>
  </si>
  <si>
    <t>ПРОФИЦИТ/ДЕФИЦИТ</t>
  </si>
  <si>
    <t>Вощажниковского сельского поселения</t>
  </si>
  <si>
    <t>Источники</t>
  </si>
  <si>
    <t>внутреннего финансирования дефицита бюджета</t>
  </si>
  <si>
    <t>НАИМЕНОВАНИЕ</t>
  </si>
  <si>
    <t>Изменение остатков средств на счетах по учету средств  бюджета</t>
  </si>
  <si>
    <t>увеличение прочих остатков денежных средств бюджетов поселений</t>
  </si>
  <si>
    <t>уменьшение прочих остатков денежных средств  бюджетов поселений</t>
  </si>
  <si>
    <t>ИТОГО источников внутреннего финансирования</t>
  </si>
  <si>
    <t xml:space="preserve"> </t>
  </si>
  <si>
    <t xml:space="preserve">   Прогнозируемые доходы бюджета сельского поселения</t>
  </si>
  <si>
    <t>Код бюджетной классификации РФ</t>
  </si>
  <si>
    <t>Название дохода</t>
  </si>
  <si>
    <t>000 100 00000 00 0000 000</t>
  </si>
  <si>
    <t>Налоги на прибыль, доходы</t>
  </si>
  <si>
    <t>182 101 02000 01 0000 110</t>
  </si>
  <si>
    <t>Налог на доходы физических лиц</t>
  </si>
  <si>
    <t>Налоги на имущество</t>
  </si>
  <si>
    <t>182 106 01000 00 0000 110</t>
  </si>
  <si>
    <t>Налог на имущество физических лиц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</si>
  <si>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</si>
  <si>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</si>
  <si>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182 106 06000 00 0000 110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</si>
  <si>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</si>
  <si>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</si>
  <si>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</si>
  <si>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</si>
  <si>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</si>
  <si>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</si>
  <si>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Приложение 3</t>
  </si>
  <si>
    <t xml:space="preserve">                                                                                                                      Приложение 1</t>
  </si>
  <si>
    <t>Перечень главных администраторов доходов и источников финансирования дефицита бюджета сельского поселения</t>
  </si>
  <si>
    <t>111 05035 10 0000 120</t>
  </si>
  <si>
    <t>117 01050 10 0000 180</t>
  </si>
  <si>
    <t>116 23051 10 0000 140</t>
  </si>
  <si>
    <t>218 05030 10 0000 180</t>
  </si>
  <si>
    <t>000 101 00000 00 0000 000</t>
  </si>
  <si>
    <t>000 106 00000 00 0000 000</t>
  </si>
  <si>
    <t>000 200 00000 00 0000 000</t>
  </si>
  <si>
    <t>000 202 00000 00 0000 000</t>
  </si>
  <si>
    <t>Дотации бюджетам поселений на выравнивание бюджетной обеспеченности</t>
  </si>
  <si>
    <t>Налоговые и неналоговые доходы</t>
  </si>
  <si>
    <t>Код целевой классификации</t>
  </si>
  <si>
    <t>Вид расходов</t>
  </si>
  <si>
    <t>Итого</t>
  </si>
  <si>
    <t>Приложение 4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</si>
  <si>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</si>
  <si>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</si>
  <si>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</si>
  <si>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доходов бюджетов Российской Федерации</t>
  </si>
  <si>
    <t>Приложение 5</t>
  </si>
  <si>
    <t>Приложение 6</t>
  </si>
  <si>
    <t>План (руб.)</t>
  </si>
  <si>
    <t>Сумма (руб.)</t>
  </si>
  <si>
    <t>Приложение 7</t>
  </si>
  <si>
    <t>третьего созыва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</si>
  <si>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</si>
  <si>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сельских поселений</t>
  </si>
  <si>
    <t>Нывыясненные поступления, зачисляемые в бюджеты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</si>
  <si>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</si>
  <si>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</si>
  <si>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</si>
  <si>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</si>
  <si>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</si>
  <si>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Доходы бюджетов сельских поселений от возврата иными организациями остатков субсидий прошлых лет</t>
  </si>
  <si>
    <t>182 106 06043 10 0000 110</t>
  </si>
  <si>
    <t>182 106 06033 10 0000 110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</si>
  <si>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</si>
  <si>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</si>
  <si>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01.0.00.00000</t>
  </si>
  <si>
    <t>01.1.00.00000</t>
  </si>
  <si>
    <t>01.1.01.00000</t>
  </si>
  <si>
    <t>02.1.00.00000</t>
  </si>
  <si>
    <t>02.0.00.00000</t>
  </si>
  <si>
    <t>03.0.00.00000</t>
  </si>
  <si>
    <t>04.0.00.00000</t>
  </si>
  <si>
    <t>04.1.00.00000</t>
  </si>
  <si>
    <t>04.1.01.00000</t>
  </si>
  <si>
    <t>05.0.00.00000</t>
  </si>
  <si>
    <t>06.0.00.00000</t>
  </si>
  <si>
    <t>06.1.00.00000</t>
  </si>
  <si>
    <t>06.1.01.00000</t>
  </si>
  <si>
    <t>06.2.00.00000</t>
  </si>
  <si>
    <t>06.2.01.00000</t>
  </si>
  <si>
    <t xml:space="preserve"> -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</si>
  <si>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</si>
  <si>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</si>
  <si>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</si>
  <si>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</si>
  <si>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</si>
  <si>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</si>
  <si>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Главный распоря- дитель</t>
  </si>
  <si>
    <t>Целевая статья</t>
  </si>
  <si>
    <t>2019 год                    (руб.)</t>
  </si>
  <si>
    <t>к Решению  Совета</t>
  </si>
  <si>
    <t>Васильевского сельского поселения</t>
  </si>
  <si>
    <t>Администрация Васильевского сельского поселения</t>
  </si>
  <si>
    <t>113 01995 10 0000 130</t>
  </si>
  <si>
    <t>Единый сельскохозяйственный налог</t>
  </si>
  <si>
    <t>Налоги на совокупный доход</t>
  </si>
  <si>
    <t>000 105 00000 00 0000 000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</si>
  <si>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</si>
  <si>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926 108 04020 10 0000 110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</si>
  <si>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</si>
  <si>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</si>
  <si>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Основное направление "Осуществление мероприятий в области пожарной безопасности"</t>
  </si>
  <si>
    <t>01.1.01.20030</t>
  </si>
  <si>
    <t>Муниципальная программа " Благоустройство и озеленение территории Васильевского сельского поселения"</t>
  </si>
  <si>
    <t xml:space="preserve">Подпрограмма "Организация и обеспечение уличного освещения на территории Васильевского сельского поселения" </t>
  </si>
  <si>
    <t xml:space="preserve">Подпрограмма "Обеспечение мероприятий в области пожарной безопасности Васильевского сельского поселения" </t>
  </si>
  <si>
    <t>Проведение мероприятий в области пожарной безопасности</t>
  </si>
  <si>
    <t>Основное направление "Организация и обеспечение уличного освещения"</t>
  </si>
  <si>
    <t>02.1.01.00000</t>
  </si>
  <si>
    <t>Обеспечение уличного освещения</t>
  </si>
  <si>
    <t>02.1.01.20020</t>
  </si>
  <si>
    <t>02.2.00.00000</t>
  </si>
  <si>
    <t>02.2.01.00000</t>
  </si>
  <si>
    <t>Обеспечение мероприятий по благоустройству</t>
  </si>
  <si>
    <t>02.2.01.00030</t>
  </si>
  <si>
    <t xml:space="preserve">Муниципальная программа "Управление имуществом Васильевского сельского поселения" </t>
  </si>
  <si>
    <t>03.1.00.00000</t>
  </si>
  <si>
    <t>03.1.01.00000</t>
  </si>
  <si>
    <t>Подпрограмма " Мероприятия по содержанию имущества Васильевского сельского поселения"</t>
  </si>
  <si>
    <t>Основное направление Содержание и оформление имущества</t>
  </si>
  <si>
    <t>Осуществление полномочий по содержанию и оформлению имущества</t>
  </si>
  <si>
    <t>03.1.01.20040</t>
  </si>
  <si>
    <t>Муниципальная программа "Развитие культуры и спорта Васильевского сельского поселения"</t>
  </si>
  <si>
    <t>Подпрограмма "Обеспечение деятельности, сохранение иразвитие учреждений культуры на территории Васильевского сельского поселения" муниципальной программы "Развитие культуры и спорта на территории Васильевского сельского поселения"</t>
  </si>
  <si>
    <t>Основное направление "Обеспечение деятельности, сохранения и развития культуры"</t>
  </si>
  <si>
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</si>
  <si>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04.1.01.00010</t>
  </si>
  <si>
    <t>Обеспечение деятельности казенных учреждений</t>
  </si>
  <si>
    <t>04.1.01.00050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</si>
  <si>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</si>
  <si>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04.1.01.080340</t>
  </si>
  <si>
    <t>04.2.00.00000</t>
  </si>
  <si>
    <t>04.2.01.00000</t>
  </si>
  <si>
    <t>Основное направление "Развитие физической культуры и спорта на территории Васильевского сельского поселения"</t>
  </si>
  <si>
    <t>Подпрограмма "Развитие физической культуры и спорта на территории Васильевского сельского поселения" муниципальной программы Васильевского сельского поселения "Развитие культуры и спорта на территории Васильевского сельского поселения"</t>
  </si>
  <si>
    <t>Обеспечение содержания и приобретения спортивных площадок</t>
  </si>
  <si>
    <t>04.2.01.00040</t>
  </si>
  <si>
    <t>Муниципальная программа "Энергосбережение и повышение энергетической эффективности учреждений Васильевского сельского поселения"</t>
  </si>
  <si>
    <t>Основное направление "Энергосбережение и повышение Энергетической эффективности"</t>
  </si>
  <si>
    <t>05.1.01.00000</t>
  </si>
  <si>
    <t>Обеспечение мероприятий в области энергосбережения и повышения энергетической эффективности</t>
  </si>
  <si>
    <t>05.1.01.00080</t>
  </si>
  <si>
    <t>06.1.01.00090</t>
  </si>
  <si>
    <t>Муниципальная программа "Развитие муниципального направления"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</si>
  <si>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</si>
  <si>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>Основное направление "Обеспечение деятельности и функций администрации васильевского сельского поселения"</t>
  </si>
  <si>
    <t>Обеспечение функций органов местного самоуправления васильевского сельского поселения"</t>
  </si>
  <si>
    <t>06.1.01.000160</t>
  </si>
  <si>
    <t>Обеспечение деятельности и функций Главы поселения</t>
  </si>
  <si>
    <t>Иные бюджетные асигнования</t>
  </si>
  <si>
    <t>Обеспечение функций органов местного самоуправления Васильевского сельского поселения (резервный фонд)</t>
  </si>
  <si>
    <t>06.1.01.00120</t>
  </si>
  <si>
    <t>Подпрограмма "Развитие муниципальной службы в Васильевском сельском поселении" муниципальной программы "Развитие муниципального управления"</t>
  </si>
  <si>
    <t>Основное направление "Развитие муниципальной службы в Васильевском сельском поселении"</t>
  </si>
  <si>
    <t>06.2.01.00140</t>
  </si>
  <si>
    <t>Обеспечение функций органов местного самоуправления</t>
  </si>
  <si>
    <t>Непрограмное направление деятельности Васильевского сельского поселения</t>
  </si>
  <si>
    <t>30.0.00.00000</t>
  </si>
  <si>
    <t>30.9.00.00000</t>
  </si>
  <si>
    <t>Иные непрограмные мероприятия</t>
  </si>
  <si>
    <t>30.9.00.00110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</si>
  <si>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</t>
  </si>
  <si>
    <t xml:space="preserve">Обеспечение функций органов местного самоуправления Васильевского сельского поселения  в рамках иных непрграммных мероприятий по непрограммным напревлениям деятельности органов местного самоуправления Васильевского сельского поселения </t>
  </si>
  <si>
    <t>30.9.00.00130</t>
  </si>
  <si>
    <t>03.Ж.00.50820</t>
  </si>
  <si>
    <t>Субвенции бюджетам городских округов и поселений, входящих в состав территорий муниципальных районов, на обеспечение жилыми помещениями детей-сирот, детей, оставшихся без попечения родителей, лиц их их числа по договору найма специализированных жилых помещений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</si>
  <si>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</si>
  <si>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31.0.00.00000</t>
  </si>
  <si>
    <t>31.9.00.00000</t>
  </si>
  <si>
    <t>31.9.00.51180</t>
  </si>
  <si>
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</si>
  <si>
    <t>к Решению Совета</t>
  </si>
  <si>
    <t>Раздел</t>
  </si>
  <si>
    <t>Общегосударственные вопросы</t>
  </si>
  <si>
    <t>0100</t>
  </si>
  <si>
    <t>0104</t>
  </si>
  <si>
    <t>0102</t>
  </si>
  <si>
    <t>0111</t>
  </si>
  <si>
    <t>0203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</si>
  <si>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</si>
  <si>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</si>
  <si>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</si>
  <si>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</si>
  <si>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</si>
  <si>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</si>
  <si>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</si>
  <si>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Жилищно- 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</si>
  <si>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</si>
  <si>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</si>
  <si>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</si>
  <si>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</si>
  <si>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</si>
  <si>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</si>
  <si>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</si>
  <si>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04.1.01.80340</t>
  </si>
  <si>
    <t>Социальная политика</t>
  </si>
  <si>
    <t>Пенсионное обеспечение</t>
  </si>
  <si>
    <t>1000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</si>
  <si>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</si>
  <si>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</si>
  <si>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</si>
  <si>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</si>
  <si>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</si>
  <si>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</si>
  <si>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</si>
  <si>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 xml:space="preserve"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 </t>
  </si>
  <si>
    <t xml:space="preserve"> Муниципальная программа "Обеспечение мероприятий в области пожарной безопасности Васильевского сельского поселения" </t>
  </si>
  <si>
    <t>182 105 03000 01 0000 110</t>
  </si>
  <si>
    <t>30.9.00.00150</t>
  </si>
  <si>
    <t>0113</t>
  </si>
  <si>
    <t xml:space="preserve">Обеспечение функций органов местного самоуправления Васильевского сельского поселения </t>
  </si>
  <si>
    <t xml:space="preserve">                                                                                                             Приложение 8</t>
  </si>
  <si>
    <t xml:space="preserve">                                                                                                             Приложение 9</t>
  </si>
  <si>
    <t>Приложение 10</t>
  </si>
  <si>
    <t>Приложение 11</t>
  </si>
  <si>
    <t>926 01 05 00 00 00 0000 000</t>
  </si>
  <si>
    <t>926 01 05 02 01 10 0000 510</t>
  </si>
  <si>
    <t>926 01 05 02 01 10 0000 610</t>
  </si>
  <si>
    <t>Основное направление "Мероприятия по благоустройству и озеленению населенных пунктов"</t>
  </si>
  <si>
    <t>Обеспечение мероприятий по благоустройству и озеленению</t>
  </si>
  <si>
    <t xml:space="preserve">Подпрограмма "Благоустройство и озеленение территории  Васильевского сельского поселения"  муниципальной программы Васильевского сельского поселения "Благоустройство и озеленение территории  Васильевского сельского поселения"  </t>
  </si>
  <si>
    <t xml:space="preserve">Подпрограмма "Благоустройство и озеленение территории  Васильевского сельского поселения"муниципальной программы Васильевского сельского поселения "Благоустройство и озеленение территории  Васильевского сельского поселения"  </t>
  </si>
  <si>
    <t>926 111 05035 10 0000 120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</si>
  <si>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</si>
  <si>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бюджетам поселений на предоставление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</si>
  <si>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Прочие субсидии бюджетам сельскиъх поселений</t>
  </si>
  <si>
    <t>Субвенции бюджетам сельских поселений  на предоставление жилых помещений детям-сиротам, детям, оставшихся без попечения родителей, лицам из их числа по договору найма специализированных жилых помещений</t>
  </si>
  <si>
    <t>04.1.01.S0340</t>
  </si>
  <si>
    <t>Упоата иных платежей</t>
  </si>
  <si>
    <t>Уплата иных платежей</t>
  </si>
  <si>
    <t>Дотации бюджетам поселений на поддержку мер по обеспечению сбалансированности бюджетов</t>
  </si>
  <si>
    <t>Межбюджетные трансферты на осуществление части  полномочий по организации ритуальных услуг и содержанию мест захоронения</t>
  </si>
  <si>
    <t>Межбюджетные трансферты на осуществление части  полномочий  по дорожной деятельности и обеспечения безопасности дорожного движения на них</t>
  </si>
  <si>
    <t>Межбюджетные трансферты на осуществление части  полномочий по содержанию и ремонту питьевых колодцев</t>
  </si>
  <si>
    <t>Подпрограмма "Организация ритуальных услуг и содержание мест захоронения"</t>
  </si>
  <si>
    <t>02.3.00.00000</t>
  </si>
  <si>
    <t>02.3.01.00000</t>
  </si>
  <si>
    <t>Основное направление "Организация ритуальных услуг и содержание мест захоронения"</t>
  </si>
  <si>
    <t>Обеспечение мероприятий по организации ритуальных услуг и содержанию мест захоронения</t>
  </si>
  <si>
    <t>02.3.01.10010</t>
  </si>
  <si>
    <t>Подпрограмма "Содержание и ремонт питьевых колодцев"</t>
  </si>
  <si>
    <t>Основное направление "Содержание и ремонт питьевых колодцев"</t>
  </si>
  <si>
    <t>Обеспечение мероприятий по организации  содержанию и ремонту питьевых колодев</t>
  </si>
  <si>
    <t>02.4.00.00000</t>
  </si>
  <si>
    <t>02.4.01.00000</t>
  </si>
  <si>
    <t>02.4.01.10030</t>
  </si>
  <si>
    <t>07.0.00.00000</t>
  </si>
  <si>
    <t>Муниципальная программа "Дорожная деятельность и безопасность дорожного движения"</t>
  </si>
  <si>
    <t>Подпрограмма "Содержание и ремонт дорог"</t>
  </si>
  <si>
    <t>07.1.00.00000</t>
  </si>
  <si>
    <t>07.1.01.10020</t>
  </si>
  <si>
    <t>Обеспечение мероприятий по организации  содержанию и ремонту дорог</t>
  </si>
  <si>
    <t>Обеспечение мероприятий по организации ритуальных услуг и содержание мест захоронения</t>
  </si>
  <si>
    <t xml:space="preserve">Обеспечение мероприятий по содержанию и ремонту питьевых колодцев </t>
  </si>
  <si>
    <t>02.4.01.00030</t>
  </si>
  <si>
    <t>0409</t>
  </si>
  <si>
    <t>Обеспечение мероприятий по организации содержания и ремонту дорог</t>
  </si>
  <si>
    <t>Дорожное хозяйство (дорожные фонды)</t>
  </si>
  <si>
    <t>05.1.01.00040</t>
  </si>
  <si>
    <t>Субсидия бюджетам сельских поселений на поддержку отрасли культуры</t>
  </si>
  <si>
    <t>182 101 02000 01 3000 110</t>
  </si>
  <si>
    <t>182 101 02030 01 3000 110</t>
  </si>
  <si>
    <t>30.9.00.00160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</si>
  <si>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(Иные бюджетные ассигнования)»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</si>
  <si>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поселения(Закупка товаров, работ и услуг для государственных (муниципальных) нужд)»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</si>
  <si>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(Закупка товаров, работ и услуг для государственных (муниципальных) нужд)»»</t>
  </si>
  <si>
    <t>926 0105 0201 10 0000 510</t>
  </si>
  <si>
    <t>Увеличение прочих денежных средств местного бюджета</t>
  </si>
  <si>
    <t>07.1.01.20050</t>
  </si>
  <si>
    <t>182 106 06043 10 2100 110</t>
  </si>
  <si>
    <t>2020 год (руб.)</t>
  </si>
  <si>
    <t>2020 год                    (руб.)</t>
  </si>
  <si>
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</t>
  </si>
  <si>
    <t xml:space="preserve">Прочие доходы от  оказания платных услуг (работ)  получателями средств бюджетов сельских поселений </t>
  </si>
  <si>
    <t>Субвенции бюджетам сельских поселений на предоставление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</si>
  <si>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сельских поселений на поддержку отрасли культуры</t>
  </si>
  <si>
    <t xml:space="preserve">Дотации бюджетам сельских поселений на выравнивание бюджетной обеспеченности </t>
  </si>
  <si>
    <t>Дотации бюджетам  сельских поселений на поддержку мер по обеспечению сбалансированности бюджетов</t>
  </si>
  <si>
    <t>30.9.00.00170</t>
  </si>
  <si>
    <t>30.9.00.00180</t>
  </si>
  <si>
    <t>30.9.00.00190</t>
  </si>
  <si>
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</si>
  <si>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Информационно-програмное обеспечение и организация бюджетного процесса</t>
  </si>
  <si>
    <t>113 02995 10 0000 130</t>
  </si>
  <si>
    <t xml:space="preserve">Прочие доходы от  компенсации затрат бюджетов сельских поселений </t>
  </si>
  <si>
    <t>Обеспечение функций органов местного самоуправления Васильевского сельского поселения (Членские взносы в Ассоциацию)</t>
  </si>
  <si>
    <t>Обеспечение функций органов местного самоуправления Васильевского сельского поселения (Диспансеризация муниципальных служащих)</t>
  </si>
  <si>
    <t>Обеспечение функций органов местного самоуправления Васильевского сельского поселения (Информационно-программное обеспечение)</t>
  </si>
  <si>
    <t>Субвенции бюджетам поселений на осуществление исполнительно-распорядительными органами муниципальных образований государственных полномочий по составлению списков кондидатов в присяжные заседатели федеральных судов общей юрисдикции в Российской Федерации</t>
  </si>
  <si>
    <t>32.9.00.51200</t>
  </si>
  <si>
    <t>31.9.00.51200</t>
  </si>
  <si>
    <t>0105</t>
  </si>
  <si>
    <t>926 113 02995 10 0000 130</t>
  </si>
  <si>
    <t>2021 год (руб.)</t>
  </si>
  <si>
    <t xml:space="preserve">Иные межбюджетные трансферты бюджету Шуйского муниципального района на 2019 год </t>
  </si>
  <si>
    <t>2021 год                    (руб.)</t>
  </si>
  <si>
    <t xml:space="preserve">Ведомственная структура расходов бюджета сельского поселения на 2020-2021 годы </t>
  </si>
  <si>
    <t>2019 год (руб.)</t>
  </si>
  <si>
    <t xml:space="preserve">на плановый период 2020 и 2021 годов в соответствии с классификацией </t>
  </si>
  <si>
    <t>Расходы бюджета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2020 и 2021 годов</t>
  </si>
  <si>
    <t xml:space="preserve">Иные межбюджетные трансферты бюджету Шуйского  муниципального района на плановый период 2020 и 2021 годов </t>
  </si>
  <si>
    <t>сельского поселения на 2019 год</t>
  </si>
  <si>
    <t>сельского поселения на плановый период 2020 и 2021 годов</t>
  </si>
  <si>
    <t>202 29999 10 0000 150</t>
  </si>
  <si>
    <t>202 25519 10 0000 150</t>
  </si>
  <si>
    <t>202 04012 10 0000 150</t>
  </si>
  <si>
    <t>218 05010 10 0000 150</t>
  </si>
  <si>
    <t>219 60010 10 0000 150</t>
  </si>
  <si>
    <t>202 35118 10 0000 150</t>
  </si>
  <si>
    <t>202 35082 10 0000 150</t>
  </si>
  <si>
    <t>202 40014 10 0000 150</t>
  </si>
  <si>
    <t>202 15001 10 0000 150</t>
  </si>
  <si>
    <t>202 15002 10 0000 150</t>
  </si>
  <si>
    <t>926 114 06025 10 0000 430</t>
  </si>
  <si>
    <t>926 202 15001 10 0000 150</t>
  </si>
  <si>
    <t>926 202 15002 10 0000 150</t>
  </si>
  <si>
    <t>926 202 35118 10 0000 150</t>
  </si>
  <si>
    <t>926 202 35120 10 0000 150</t>
  </si>
  <si>
    <t>926 202 40014 10 0000 150</t>
  </si>
  <si>
    <t>926 202 35082 10 0000 150</t>
  </si>
  <si>
    <t>926 202 25519 10 0000 150</t>
  </si>
  <si>
    <t>926 202 29999 10 0000 150</t>
  </si>
  <si>
    <t>926 202 01001 10 0000 150</t>
  </si>
  <si>
    <t>926 202 35120 10 0000150</t>
  </si>
  <si>
    <t xml:space="preserve">                                                                                                                      Приложение 12</t>
  </si>
  <si>
    <t>№  ___ от __.12.2018г.</t>
  </si>
  <si>
    <t>Нормативы расределения доходов в бюджет поселения</t>
  </si>
  <si>
    <t>%</t>
  </si>
  <si>
    <t>Прочие доходы от  оказания платных услуг получателями средств бюджетов сельских поселений</t>
  </si>
  <si>
    <t> Прочие доходы от компенсации затрат бюджетов сельских поселений</t>
  </si>
  <si>
    <t>№ 1 от 24.12.2018г.</t>
  </si>
  <si>
    <t>№ __ от 24.12.2018г.</t>
  </si>
  <si>
    <t>№1 от 24.12.2018г.</t>
  </si>
  <si>
    <t>№1от 24.12.2018г.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</si>
  <si>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</t>
  </si>
  <si>
    <t>04.1.01.81980</t>
  </si>
  <si>
    <t>04.1.01.S1980</t>
  </si>
  <si>
    <r>
      <t xml:space="preserve">Осуществление мероприятий по отлову  безнадзорных животных обитающих на территории Васильевского сельского поселения </t>
    </r>
    <r>
      <rPr>
        <sz val="10"/>
        <color indexed="8"/>
        <rFont val="Times New Roman"/>
        <family val="1"/>
      </rPr>
      <t>(Закупка товаров и услуг для государственных (муниципальных) нужд)</t>
    </r>
  </si>
  <si>
    <t>02.2.01.00060</t>
  </si>
  <si>
    <t>01.2.01.60010</t>
  </si>
  <si>
    <t>Субсидия на укрепление материально-технической базы муниципальных учреждений культуры</t>
  </si>
  <si>
    <t>Софинансирование Субсидии наукрепление материально-технической базы муниципальных учреждений культуры</t>
  </si>
  <si>
    <t>Софинансирование Субсидии на укрепление материально-технической базы муниципальных учреждений культуры</t>
  </si>
  <si>
    <t>Организация  и осуществление  мероприятий по пожарной безопасности в Васильевском сельском поселении  (Предоставление субсидий  иным некоммерческим организациям)</t>
  </si>
  <si>
    <t>(с изменениями   _________________2019 года)</t>
  </si>
  <si>
    <t>Расходы бюджета Васильевского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 на 2019 год</t>
  </si>
  <si>
    <t xml:space="preserve">   Доходы бюджета Васильевского сельского поселения</t>
  </si>
  <si>
    <t xml:space="preserve">на 2019 год в соответствии с классификацией доходов </t>
  </si>
  <si>
    <t xml:space="preserve">Ведомственная структура расходов бюджета Васильевского сельского поселения на 2019 год </t>
  </si>
  <si>
    <t xml:space="preserve"> (с изменениями от 07.06.2019 года)</t>
  </si>
  <si>
    <t>( с изменениями на .06.2019г)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</si>
</sst>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[$-FC19]d\ mmmm\ yyyy\ &quot;г.&quot;"/>
    <numFmt numFmtId="180" formatCode="d/m/yy;@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_р_._-;\-* #,##0.0000_р_._-;_-* &quot;-&quot;????_р_._-;_-@_-"/>
    <numFmt numFmtId="184" formatCode="_-* #,##0.000_р_._-;\-* #,##0.000_р_._-;_-* &quot;-&quot;????_р_._-;_-@_-"/>
    <numFmt numFmtId="185" formatCode="_-* #,##0.00_р_._-;\-* #,##0.00_р_._-;_-* &quot;-&quot;????_р_._-;_-@_-"/>
    <numFmt numFmtId="186" formatCode="0.000"/>
    <numFmt numFmtId="187" formatCode="#,##0_ ;\-#,##0\ "/>
    <numFmt numFmtId="188" formatCode="#,##0.00_ ;\-#,##0.0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33" borderId="10" xfId="0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7" fillId="0" borderId="10" xfId="0" applyFont="1" applyBorder="1" applyAlignment="1">
      <alignment horizontal="justify" vertical="top" wrapText="1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8" fillId="0" borderId="15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8" fontId="3" fillId="0" borderId="10" xfId="6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3" fontId="4" fillId="34" borderId="10" xfId="60" applyNumberFormat="1" applyFont="1" applyFill="1" applyBorder="1" applyAlignment="1">
      <alignment/>
    </xf>
    <xf numFmtId="43" fontId="4" fillId="0" borderId="10" xfId="60" applyNumberFormat="1" applyFont="1" applyBorder="1" applyAlignment="1">
      <alignment/>
    </xf>
    <xf numFmtId="43" fontId="0" fillId="0" borderId="10" xfId="60" applyNumberFormat="1" applyFont="1" applyBorder="1" applyAlignment="1">
      <alignment/>
    </xf>
    <xf numFmtId="43" fontId="6" fillId="0" borderId="10" xfId="60" applyNumberFormat="1" applyFont="1" applyBorder="1" applyAlignment="1">
      <alignment/>
    </xf>
    <xf numFmtId="43" fontId="4" fillId="0" borderId="10" xfId="60" applyNumberFormat="1" applyFont="1" applyBorder="1" applyAlignment="1">
      <alignment/>
    </xf>
    <xf numFmtId="0" fontId="7" fillId="0" borderId="15" xfId="0" applyFont="1" applyBorder="1" applyAlignment="1">
      <alignment wrapText="1"/>
    </xf>
    <xf numFmtId="43" fontId="0" fillId="0" borderId="10" xfId="60" applyNumberFormat="1" applyFont="1" applyBorder="1" applyAlignment="1">
      <alignment/>
    </xf>
    <xf numFmtId="43" fontId="0" fillId="0" borderId="10" xfId="60" applyNumberFormat="1" applyFont="1" applyBorder="1" applyAlignment="1">
      <alignment wrapText="1"/>
    </xf>
    <xf numFmtId="43" fontId="4" fillId="0" borderId="10" xfId="6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43" fontId="0" fillId="33" borderId="10" xfId="60" applyNumberFormat="1" applyFont="1" applyFill="1" applyBorder="1" applyAlignment="1">
      <alignment vertical="center" wrapText="1"/>
    </xf>
    <xf numFmtId="43" fontId="0" fillId="0" borderId="10" xfId="60" applyNumberFormat="1" applyFont="1" applyBorder="1" applyAlignment="1">
      <alignment/>
    </xf>
    <xf numFmtId="43" fontId="0" fillId="0" borderId="10" xfId="60" applyNumberFormat="1" applyFont="1" applyBorder="1" applyAlignment="1">
      <alignment horizontal="center"/>
    </xf>
    <xf numFmtId="43" fontId="4" fillId="33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4" fillId="0" borderId="10" xfId="60" applyFont="1" applyBorder="1" applyAlignment="1">
      <alignment vertical="center"/>
    </xf>
    <xf numFmtId="0" fontId="7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43" fontId="5" fillId="0" borderId="10" xfId="60" applyNumberFormat="1" applyFont="1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3" fontId="0" fillId="34" borderId="10" xfId="60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wrapText="1"/>
    </xf>
    <xf numFmtId="0" fontId="0" fillId="0" borderId="0" xfId="0" applyFill="1" applyAlignment="1">
      <alignment/>
    </xf>
    <xf numFmtId="43" fontId="0" fillId="34" borderId="10" xfId="60" applyNumberFormat="1" applyFill="1" applyBorder="1" applyAlignment="1">
      <alignment/>
    </xf>
    <xf numFmtId="43" fontId="0" fillId="0" borderId="10" xfId="60" applyNumberFormat="1" applyBorder="1" applyAlignment="1">
      <alignment/>
    </xf>
    <xf numFmtId="43" fontId="0" fillId="0" borderId="10" xfId="60" applyNumberFormat="1" applyBorder="1" applyAlignment="1">
      <alignment horizontal="right" wrapText="1"/>
    </xf>
    <xf numFmtId="0" fontId="6" fillId="33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/>
    </xf>
    <xf numFmtId="43" fontId="4" fillId="0" borderId="10" xfId="0" applyNumberFormat="1" applyFont="1" applyBorder="1" applyAlignment="1">
      <alignment horizontal="center" wrapText="1"/>
    </xf>
    <xf numFmtId="0" fontId="7" fillId="0" borderId="18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43" fontId="0" fillId="0" borderId="10" xfId="60" applyNumberFormat="1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horizontal="left" wrapText="1"/>
    </xf>
    <xf numFmtId="49" fontId="0" fillId="35" borderId="10" xfId="0" applyNumberForma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3" fontId="0" fillId="35" borderId="10" xfId="6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3" fontId="4" fillId="35" borderId="10" xfId="6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43" fontId="4" fillId="35" borderId="10" xfId="0" applyNumberFormat="1" applyFont="1" applyFill="1" applyBorder="1" applyAlignment="1">
      <alignment horizont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center" wrapText="1"/>
    </xf>
    <xf numFmtId="43" fontId="5" fillId="35" borderId="10" xfId="60" applyNumberFormat="1" applyFont="1" applyFill="1" applyBorder="1" applyAlignment="1">
      <alignment/>
    </xf>
    <xf numFmtId="43" fontId="0" fillId="36" borderId="10" xfId="60" applyNumberFormat="1" applyFill="1" applyBorder="1" applyAlignment="1">
      <alignment/>
    </xf>
    <xf numFmtId="0" fontId="0" fillId="36" borderId="10" xfId="0" applyFill="1" applyBorder="1" applyAlignment="1">
      <alignment horizontal="left" wrapText="1"/>
    </xf>
    <xf numFmtId="0" fontId="0" fillId="36" borderId="10" xfId="0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43" fontId="5" fillId="36" borderId="10" xfId="60" applyNumberFormat="1" applyFont="1" applyFill="1" applyBorder="1" applyAlignment="1">
      <alignment/>
    </xf>
    <xf numFmtId="0" fontId="6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wrapText="1"/>
    </xf>
    <xf numFmtId="49" fontId="0" fillId="36" borderId="10" xfId="0" applyNumberFormat="1" applyFill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43" fontId="4" fillId="36" borderId="10" xfId="6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0" fontId="7" fillId="0" borderId="12" xfId="0" applyFont="1" applyBorder="1" applyAlignment="1">
      <alignment vertical="center" wrapText="1"/>
    </xf>
    <xf numFmtId="188" fontId="4" fillId="0" borderId="10" xfId="60" applyNumberFormat="1" applyFont="1" applyBorder="1" applyAlignment="1">
      <alignment/>
    </xf>
    <xf numFmtId="0" fontId="7" fillId="0" borderId="0" xfId="0" applyFont="1" applyAlignment="1">
      <alignment vertical="top" wrapText="1" readingOrder="1"/>
    </xf>
    <xf numFmtId="0" fontId="5" fillId="35" borderId="10" xfId="0" applyFont="1" applyFill="1" applyBorder="1" applyAlignment="1">
      <alignment horizontal="left" wrapText="1"/>
    </xf>
    <xf numFmtId="43" fontId="0" fillId="36" borderId="10" xfId="60" applyNumberFormat="1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43" fontId="4" fillId="35" borderId="10" xfId="60" applyNumberFormat="1" applyFont="1" applyFill="1" applyBorder="1" applyAlignment="1">
      <alignment wrapText="1"/>
    </xf>
    <xf numFmtId="0" fontId="6" fillId="36" borderId="10" xfId="0" applyFont="1" applyFill="1" applyBorder="1" applyAlignment="1">
      <alignment horizontal="left" wrapText="1"/>
    </xf>
    <xf numFmtId="43" fontId="6" fillId="36" borderId="10" xfId="6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19" xfId="0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 wrapText="1"/>
    </xf>
    <xf numFmtId="0" fontId="4" fillId="36" borderId="0" xfId="0" applyFont="1" applyFill="1" applyAlignment="1">
      <alignment/>
    </xf>
    <xf numFmtId="0" fontId="14" fillId="0" borderId="20" xfId="0" applyFont="1" applyBorder="1" applyAlignment="1">
      <alignment horizontal="justify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62.375" style="0" customWidth="1"/>
  </cols>
  <sheetData>
    <row r="1" spans="1:3" ht="12.75">
      <c r="A1" s="179" t="s">
        <v>34</v>
      </c>
      <c r="B1" s="179"/>
      <c r="C1" s="179"/>
    </row>
    <row r="2" spans="1:3" ht="12.75">
      <c r="A2" s="179" t="s">
        <v>98</v>
      </c>
      <c r="B2" s="179"/>
      <c r="C2" s="179"/>
    </row>
    <row r="3" spans="1:3" ht="12.75">
      <c r="A3" s="179" t="s">
        <v>99</v>
      </c>
      <c r="B3" s="179"/>
      <c r="C3" s="179"/>
    </row>
    <row r="4" spans="1:3" ht="12.75">
      <c r="A4" s="179" t="s">
        <v>59</v>
      </c>
      <c r="B4" s="179"/>
      <c r="C4" s="179"/>
    </row>
    <row r="5" spans="1:3" ht="12.75">
      <c r="A5" s="179" t="s">
        <v>339</v>
      </c>
      <c r="B5" s="179"/>
      <c r="C5" s="179"/>
    </row>
    <row r="7" spans="1:3" ht="24.75" customHeight="1">
      <c r="A7" s="180" t="s">
        <v>35</v>
      </c>
      <c r="B7" s="180"/>
      <c r="C7" s="180"/>
    </row>
    <row r="9" spans="1:3" ht="12.75" customHeight="1">
      <c r="A9" s="181" t="s">
        <v>100</v>
      </c>
      <c r="B9" s="182"/>
      <c r="C9" s="183"/>
    </row>
    <row r="10" spans="1:3" ht="69.75" customHeight="1">
      <c r="A10" s="34">
        <v>926</v>
      </c>
      <c r="B10" s="8" t="s">
        <v>89</v>
      </c>
      <c r="C10" s="40" t="s">
        <v>90</v>
      </c>
    </row>
    <row r="11" spans="1:3" ht="53.25" customHeight="1">
      <c r="A11" s="35">
        <v>926</v>
      </c>
      <c r="B11" s="36" t="s">
        <v>36</v>
      </c>
      <c r="C11" s="40" t="s">
        <v>60</v>
      </c>
    </row>
    <row r="12" spans="1:3" ht="40.5" customHeight="1">
      <c r="A12" s="37">
        <v>926</v>
      </c>
      <c r="B12" s="38" t="s">
        <v>101</v>
      </c>
      <c r="C12" s="39" t="s">
        <v>281</v>
      </c>
    </row>
    <row r="13" spans="1:3" ht="40.5" customHeight="1">
      <c r="A13" s="37">
        <v>926</v>
      </c>
      <c r="B13" s="38" t="s">
        <v>291</v>
      </c>
      <c r="C13" s="39" t="s">
        <v>292</v>
      </c>
    </row>
    <row r="14" spans="1:8" ht="78.75" customHeight="1">
      <c r="A14" s="34">
        <v>926</v>
      </c>
      <c r="B14" s="8" t="s">
        <v>91</v>
      </c>
      <c r="C14" s="86" t="s">
        <v>92</v>
      </c>
      <c r="H14" s="65"/>
    </row>
    <row r="15" spans="1:3" ht="44.25" customHeight="1">
      <c r="A15" s="34">
        <v>926</v>
      </c>
      <c r="B15" s="44" t="s">
        <v>93</v>
      </c>
      <c r="C15" s="45" t="s">
        <v>94</v>
      </c>
    </row>
    <row r="16" spans="1:3" ht="57" customHeight="1">
      <c r="A16" s="34">
        <v>926</v>
      </c>
      <c r="B16" s="8" t="s">
        <v>38</v>
      </c>
      <c r="C16" s="40" t="s">
        <v>61</v>
      </c>
    </row>
    <row r="17" spans="1:8" ht="34.5" customHeight="1">
      <c r="A17" s="34">
        <v>926</v>
      </c>
      <c r="B17" s="8" t="s">
        <v>37</v>
      </c>
      <c r="C17" s="28" t="s">
        <v>62</v>
      </c>
      <c r="H17" s="64"/>
    </row>
    <row r="18" spans="1:3" ht="36" customHeight="1">
      <c r="A18" s="34">
        <v>926</v>
      </c>
      <c r="B18" s="8" t="s">
        <v>319</v>
      </c>
      <c r="C18" s="105" t="s">
        <v>284</v>
      </c>
    </row>
    <row r="19" spans="1:3" ht="54" customHeight="1">
      <c r="A19" s="34">
        <v>926</v>
      </c>
      <c r="B19" s="8" t="s">
        <v>320</v>
      </c>
      <c r="C19" s="105" t="s">
        <v>285</v>
      </c>
    </row>
    <row r="20" spans="1:3" ht="22.5" customHeight="1">
      <c r="A20" s="34">
        <v>926</v>
      </c>
      <c r="B20" s="8" t="s">
        <v>311</v>
      </c>
      <c r="C20" s="40" t="s">
        <v>63</v>
      </c>
    </row>
    <row r="21" spans="1:3" ht="30.75" customHeight="1">
      <c r="A21" s="34">
        <v>926</v>
      </c>
      <c r="B21" s="8" t="s">
        <v>312</v>
      </c>
      <c r="C21" s="40" t="s">
        <v>283</v>
      </c>
    </row>
    <row r="22" spans="1:3" ht="51" customHeight="1">
      <c r="A22" s="34">
        <v>926</v>
      </c>
      <c r="B22" s="8" t="s">
        <v>313</v>
      </c>
      <c r="C22" s="5" t="s">
        <v>65</v>
      </c>
    </row>
    <row r="23" spans="1:3" ht="51" customHeight="1">
      <c r="A23" s="34">
        <v>926</v>
      </c>
      <c r="B23" s="8" t="s">
        <v>318</v>
      </c>
      <c r="C23" s="5" t="s">
        <v>66</v>
      </c>
    </row>
    <row r="24" spans="1:3" ht="53.25" customHeight="1">
      <c r="A24" s="34">
        <v>926</v>
      </c>
      <c r="B24" s="8" t="s">
        <v>317</v>
      </c>
      <c r="C24" s="5" t="s">
        <v>282</v>
      </c>
    </row>
    <row r="25" spans="1:3" ht="45.75" customHeight="1">
      <c r="A25" s="34">
        <v>926</v>
      </c>
      <c r="B25" s="8" t="s">
        <v>316</v>
      </c>
      <c r="C25" s="5" t="s">
        <v>64</v>
      </c>
    </row>
    <row r="26" spans="1:3" ht="44.25" customHeight="1">
      <c r="A26" s="34">
        <v>926</v>
      </c>
      <c r="B26" s="8" t="s">
        <v>314</v>
      </c>
      <c r="C26" s="5" t="s">
        <v>67</v>
      </c>
    </row>
    <row r="27" spans="1:3" ht="30" customHeight="1">
      <c r="A27" s="34">
        <v>926</v>
      </c>
      <c r="B27" s="8" t="s">
        <v>39</v>
      </c>
      <c r="C27" s="5" t="s">
        <v>68</v>
      </c>
    </row>
    <row r="28" spans="1:3" ht="38.25" customHeight="1">
      <c r="A28" s="34">
        <v>926</v>
      </c>
      <c r="B28" s="8" t="s">
        <v>315</v>
      </c>
      <c r="C28" s="5" t="s">
        <v>231</v>
      </c>
    </row>
  </sheetData>
  <sheetProtection/>
  <mergeCells count="7">
    <mergeCell ref="A5:C5"/>
    <mergeCell ref="A7:C7"/>
    <mergeCell ref="A9:C9"/>
    <mergeCell ref="A1:C1"/>
    <mergeCell ref="A2:C2"/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24.375" style="0" customWidth="1"/>
    <col min="2" max="2" width="50.125" style="0" customWidth="1"/>
    <col min="3" max="3" width="17.375" style="0" customWidth="1"/>
  </cols>
  <sheetData>
    <row r="1" spans="1:3" ht="12.75">
      <c r="A1" s="179" t="s">
        <v>219</v>
      </c>
      <c r="B1" s="179"/>
      <c r="C1" s="179"/>
    </row>
    <row r="2" spans="1:3" ht="12.75">
      <c r="A2" s="179" t="s">
        <v>3</v>
      </c>
      <c r="B2" s="179"/>
      <c r="C2" s="179"/>
    </row>
    <row r="3" spans="1:3" ht="12.75">
      <c r="A3" s="179" t="s">
        <v>5</v>
      </c>
      <c r="B3" s="179"/>
      <c r="C3" s="179"/>
    </row>
    <row r="4" spans="1:3" ht="12.75">
      <c r="A4" s="179" t="s">
        <v>59</v>
      </c>
      <c r="B4" s="179"/>
      <c r="C4" s="179"/>
    </row>
    <row r="5" spans="1:3" ht="12.75">
      <c r="A5" s="179" t="s">
        <v>341</v>
      </c>
      <c r="B5" s="179"/>
      <c r="C5" s="179"/>
    </row>
    <row r="7" spans="1:3" ht="12.75">
      <c r="A7" s="186" t="s">
        <v>6</v>
      </c>
      <c r="B7" s="186"/>
      <c r="C7" s="186"/>
    </row>
    <row r="8" spans="1:3" ht="12.75">
      <c r="A8" s="186" t="s">
        <v>7</v>
      </c>
      <c r="B8" s="186"/>
      <c r="C8" s="186"/>
    </row>
    <row r="9" spans="1:3" ht="12.75">
      <c r="A9" s="186" t="s">
        <v>309</v>
      </c>
      <c r="B9" s="186"/>
      <c r="C9" s="186"/>
    </row>
    <row r="11" spans="1:3" ht="12.75">
      <c r="A11" s="8" t="s">
        <v>0</v>
      </c>
      <c r="B11" s="8" t="s">
        <v>8</v>
      </c>
      <c r="C11" s="9" t="s">
        <v>56</v>
      </c>
    </row>
    <row r="12" spans="1:3" ht="31.5" customHeight="1">
      <c r="A12" s="10" t="s">
        <v>223</v>
      </c>
      <c r="B12" s="11" t="s">
        <v>9</v>
      </c>
      <c r="C12" s="83">
        <v>0</v>
      </c>
    </row>
    <row r="13" spans="1:3" ht="33" customHeight="1">
      <c r="A13" s="8" t="s">
        <v>224</v>
      </c>
      <c r="B13" s="12" t="s">
        <v>10</v>
      </c>
      <c r="C13" s="84">
        <f>Лист2!C43</f>
        <v>11593428.98</v>
      </c>
    </row>
    <row r="14" spans="1:3" ht="29.25" customHeight="1">
      <c r="A14" s="8" t="s">
        <v>225</v>
      </c>
      <c r="B14" s="12" t="s">
        <v>11</v>
      </c>
      <c r="C14" s="84">
        <f>Лист4!D95</f>
        <v>11593428.979999999</v>
      </c>
    </row>
    <row r="15" spans="1:3" ht="12.75">
      <c r="A15" s="13"/>
      <c r="B15" s="14" t="s">
        <v>12</v>
      </c>
      <c r="C15" s="85">
        <v>0</v>
      </c>
    </row>
  </sheetData>
  <sheetProtection/>
  <mergeCells count="8">
    <mergeCell ref="A5:C5"/>
    <mergeCell ref="A7:C7"/>
    <mergeCell ref="A8:C8"/>
    <mergeCell ref="A9:C9"/>
    <mergeCell ref="A1:C1"/>
    <mergeCell ref="A2:C2"/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1" width="26.375" style="0" customWidth="1"/>
    <col min="2" max="2" width="47.375" style="0" customWidth="1"/>
    <col min="3" max="3" width="15.75390625" style="0" customWidth="1"/>
    <col min="4" max="4" width="16.625" style="0" customWidth="1"/>
  </cols>
  <sheetData>
    <row r="1" spans="1:4" ht="12.75">
      <c r="A1" s="179" t="s">
        <v>220</v>
      </c>
      <c r="B1" s="179"/>
      <c r="C1" s="179"/>
      <c r="D1" s="179"/>
    </row>
    <row r="2" spans="1:4" ht="12.75">
      <c r="A2" s="179" t="s">
        <v>98</v>
      </c>
      <c r="B2" s="179"/>
      <c r="C2" s="179"/>
      <c r="D2" s="179"/>
    </row>
    <row r="3" spans="1:4" ht="12.75">
      <c r="A3" s="179" t="s">
        <v>99</v>
      </c>
      <c r="B3" s="179"/>
      <c r="C3" s="179"/>
      <c r="D3" s="179"/>
    </row>
    <row r="4" spans="1:4" ht="12.75">
      <c r="A4" s="179" t="s">
        <v>59</v>
      </c>
      <c r="B4" s="179"/>
      <c r="C4" s="179"/>
      <c r="D4" s="179"/>
    </row>
    <row r="5" spans="1:4" ht="12.75">
      <c r="A5" s="179" t="s">
        <v>340</v>
      </c>
      <c r="B5" s="179"/>
      <c r="C5" s="179"/>
      <c r="D5" s="179"/>
    </row>
    <row r="7" spans="1:3" ht="12.75">
      <c r="A7" s="186" t="s">
        <v>6</v>
      </c>
      <c r="B7" s="186"/>
      <c r="C7" s="186"/>
    </row>
    <row r="8" spans="1:3" ht="12.75">
      <c r="A8" s="186" t="s">
        <v>7</v>
      </c>
      <c r="B8" s="186"/>
      <c r="C8" s="186"/>
    </row>
    <row r="9" spans="1:3" ht="12" customHeight="1">
      <c r="A9" s="186" t="s">
        <v>310</v>
      </c>
      <c r="B9" s="186"/>
      <c r="C9" s="186"/>
    </row>
    <row r="11" spans="1:4" ht="27.75" customHeight="1">
      <c r="A11" s="8" t="s">
        <v>0</v>
      </c>
      <c r="B11" s="8" t="s">
        <v>8</v>
      </c>
      <c r="C11" s="9" t="s">
        <v>278</v>
      </c>
      <c r="D11" s="9" t="s">
        <v>301</v>
      </c>
    </row>
    <row r="12" spans="1:4" ht="35.25" customHeight="1">
      <c r="A12" s="10" t="s">
        <v>223</v>
      </c>
      <c r="B12" s="11" t="s">
        <v>9</v>
      </c>
      <c r="C12" s="83">
        <v>0</v>
      </c>
      <c r="D12" s="83">
        <v>0</v>
      </c>
    </row>
    <row r="13" spans="1:4" ht="28.5" customHeight="1">
      <c r="A13" s="8" t="s">
        <v>224</v>
      </c>
      <c r="B13" s="12" t="s">
        <v>10</v>
      </c>
      <c r="C13" s="84">
        <f>Лист3!C34</f>
        <v>8239786.8</v>
      </c>
      <c r="D13" s="84">
        <f>Лист3!D34</f>
        <v>8138219.7</v>
      </c>
    </row>
    <row r="14" spans="1:4" ht="27" customHeight="1">
      <c r="A14" s="8" t="s">
        <v>225</v>
      </c>
      <c r="B14" s="12" t="s">
        <v>11</v>
      </c>
      <c r="C14" s="84">
        <f>Лист5!D85</f>
        <v>8239786.8</v>
      </c>
      <c r="D14" s="84">
        <f>Лист5!E85</f>
        <v>8138219.7</v>
      </c>
    </row>
    <row r="15" spans="1:4" ht="12.75">
      <c r="A15" s="13"/>
      <c r="B15" s="14" t="s">
        <v>12</v>
      </c>
      <c r="C15" s="85">
        <v>0</v>
      </c>
      <c r="D15" s="85">
        <v>0</v>
      </c>
    </row>
  </sheetData>
  <sheetProtection/>
  <mergeCells count="8">
    <mergeCell ref="A9:C9"/>
    <mergeCell ref="A5:D5"/>
    <mergeCell ref="A1:D1"/>
    <mergeCell ref="A2:D2"/>
    <mergeCell ref="A3:D3"/>
    <mergeCell ref="A4:D4"/>
    <mergeCell ref="A7:C7"/>
    <mergeCell ref="A8:C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3">
      <selection activeCell="B6" sqref="B6"/>
    </sheetView>
  </sheetViews>
  <sheetFormatPr defaultColWidth="9.00390625" defaultRowHeight="12.75"/>
  <cols>
    <col min="2" max="2" width="24.75390625" style="0" customWidth="1"/>
    <col min="3" max="3" width="46.00390625" style="0" customWidth="1"/>
    <col min="4" max="4" width="10.125" style="0" customWidth="1"/>
  </cols>
  <sheetData>
    <row r="1" spans="1:4" ht="12.75">
      <c r="A1" s="13" t="s">
        <v>332</v>
      </c>
      <c r="B1" s="13"/>
      <c r="C1" s="13"/>
      <c r="D1" s="172"/>
    </row>
    <row r="2" spans="1:4" ht="12.75">
      <c r="A2" s="55" t="s">
        <v>98</v>
      </c>
      <c r="B2" s="55"/>
      <c r="C2" s="55"/>
      <c r="D2" s="172"/>
    </row>
    <row r="3" spans="1:4" ht="12.75">
      <c r="A3" s="55" t="s">
        <v>99</v>
      </c>
      <c r="B3" s="55"/>
      <c r="C3" s="55"/>
      <c r="D3" s="13"/>
    </row>
    <row r="4" spans="1:4" ht="12.75">
      <c r="A4" s="55" t="s">
        <v>59</v>
      </c>
      <c r="B4" s="55"/>
      <c r="C4" s="55"/>
      <c r="D4" s="13"/>
    </row>
    <row r="5" spans="1:4" ht="12.75">
      <c r="A5" s="55" t="s">
        <v>333</v>
      </c>
      <c r="B5" s="55"/>
      <c r="C5" s="55"/>
      <c r="D5" s="13" t="s">
        <v>335</v>
      </c>
    </row>
    <row r="6" spans="1:4" ht="12.75">
      <c r="A6" s="13"/>
      <c r="B6" s="13"/>
      <c r="C6" s="13"/>
      <c r="D6" s="13"/>
    </row>
    <row r="7" spans="1:4" ht="48" customHeight="1">
      <c r="A7" s="190" t="s">
        <v>334</v>
      </c>
      <c r="B7" s="190"/>
      <c r="C7" s="190"/>
      <c r="D7" s="13"/>
    </row>
    <row r="8" spans="1:4" ht="12.75">
      <c r="A8" s="13"/>
      <c r="B8" s="13"/>
      <c r="C8" s="13"/>
      <c r="D8" s="13"/>
    </row>
    <row r="9" spans="1:4" ht="12.75">
      <c r="A9" s="13" t="s">
        <v>100</v>
      </c>
      <c r="B9" s="13"/>
      <c r="C9" s="13"/>
      <c r="D9" s="13"/>
    </row>
    <row r="10" spans="1:4" ht="101.25" customHeight="1">
      <c r="A10" s="13">
        <v>926</v>
      </c>
      <c r="B10" s="13" t="s">
        <v>89</v>
      </c>
      <c r="C10" s="48" t="s">
        <v>90</v>
      </c>
      <c r="D10" s="13">
        <v>100</v>
      </c>
    </row>
    <row r="11" spans="1:4" ht="81" customHeight="1">
      <c r="A11" s="13">
        <v>926</v>
      </c>
      <c r="B11" s="13" t="s">
        <v>36</v>
      </c>
      <c r="C11" s="48" t="s">
        <v>60</v>
      </c>
      <c r="D11" s="13">
        <v>100</v>
      </c>
    </row>
    <row r="12" spans="1:4" ht="40.5" customHeight="1">
      <c r="A12" s="13">
        <v>926</v>
      </c>
      <c r="B12" s="13" t="s">
        <v>101</v>
      </c>
      <c r="C12" s="48" t="s">
        <v>336</v>
      </c>
      <c r="D12" s="13">
        <v>100</v>
      </c>
    </row>
    <row r="13" spans="1:4" ht="37.5" customHeight="1">
      <c r="A13" s="13">
        <v>926</v>
      </c>
      <c r="B13" s="13" t="s">
        <v>291</v>
      </c>
      <c r="C13" s="48" t="s">
        <v>337</v>
      </c>
      <c r="D13" s="13">
        <v>100</v>
      </c>
    </row>
    <row r="14" spans="1:4" ht="77.25" customHeight="1">
      <c r="A14" s="13">
        <v>926</v>
      </c>
      <c r="B14" s="13" t="s">
        <v>91</v>
      </c>
      <c r="C14" s="48" t="s">
        <v>92</v>
      </c>
      <c r="D14" s="13">
        <v>100</v>
      </c>
    </row>
    <row r="15" spans="1:4" ht="69.75" customHeight="1">
      <c r="A15" s="13">
        <v>926</v>
      </c>
      <c r="B15" s="13" t="s">
        <v>93</v>
      </c>
      <c r="C15" s="48" t="s">
        <v>94</v>
      </c>
      <c r="D15" s="13">
        <v>100</v>
      </c>
    </row>
    <row r="16" spans="1:4" ht="70.5" customHeight="1">
      <c r="A16" s="13">
        <v>926</v>
      </c>
      <c r="B16" s="13" t="s">
        <v>38</v>
      </c>
      <c r="C16" s="48" t="s">
        <v>61</v>
      </c>
      <c r="D16" s="13">
        <v>100</v>
      </c>
    </row>
    <row r="17" spans="1:4" ht="33.75" customHeight="1">
      <c r="A17" s="13">
        <v>926</v>
      </c>
      <c r="B17" s="13" t="s">
        <v>37</v>
      </c>
      <c r="C17" s="48" t="s">
        <v>62</v>
      </c>
      <c r="D17" s="13">
        <v>100</v>
      </c>
    </row>
  </sheetData>
  <sheetProtection/>
  <mergeCells count="1"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74">
      <selection activeCell="B11" sqref="B11"/>
    </sheetView>
  </sheetViews>
  <sheetFormatPr defaultColWidth="9.00390625" defaultRowHeight="12.75"/>
  <cols>
    <col min="1" max="1" width="24.25390625" style="0" customWidth="1"/>
    <col min="2" max="2" width="52.00390625" style="0" customWidth="1"/>
    <col min="3" max="3" width="15.75390625" style="0" bestFit="1" customWidth="1"/>
    <col min="4" max="4" width="14.875" style="0" customWidth="1"/>
  </cols>
  <sheetData>
    <row r="1" spans="1:3" ht="12.75">
      <c r="A1" s="3"/>
      <c r="B1" s="185" t="s">
        <v>2</v>
      </c>
      <c r="C1" s="185"/>
    </row>
    <row r="2" spans="1:3" ht="14.25" customHeight="1">
      <c r="A2" s="3"/>
      <c r="B2" s="185" t="s">
        <v>98</v>
      </c>
      <c r="C2" s="185"/>
    </row>
    <row r="3" spans="1:3" ht="12.75">
      <c r="A3" s="3"/>
      <c r="B3" s="185" t="s">
        <v>99</v>
      </c>
      <c r="C3" s="185"/>
    </row>
    <row r="4" spans="1:3" ht="12.75">
      <c r="A4" s="3"/>
      <c r="B4" s="185" t="s">
        <v>59</v>
      </c>
      <c r="C4" s="185"/>
    </row>
    <row r="5" spans="1:4" ht="12.75">
      <c r="A5" s="3"/>
      <c r="B5" s="179" t="s">
        <v>338</v>
      </c>
      <c r="C5" s="179"/>
      <c r="D5" s="4"/>
    </row>
    <row r="6" spans="1:3" ht="11.25" customHeight="1">
      <c r="A6" s="3"/>
      <c r="B6" s="185" t="s">
        <v>13</v>
      </c>
      <c r="C6" s="185"/>
    </row>
    <row r="7" spans="1:3" ht="12.75" hidden="1">
      <c r="A7" s="3"/>
      <c r="B7" s="1"/>
      <c r="C7" s="1"/>
    </row>
    <row r="8" spans="1:3" ht="12.75">
      <c r="A8" s="186" t="s">
        <v>354</v>
      </c>
      <c r="B8" s="186"/>
      <c r="C8" s="186"/>
    </row>
    <row r="9" spans="1:3" ht="12.75">
      <c r="A9" s="186" t="s">
        <v>355</v>
      </c>
      <c r="B9" s="186"/>
      <c r="C9" s="186"/>
    </row>
    <row r="10" spans="1:3" ht="12.75">
      <c r="A10" s="186"/>
      <c r="B10" s="186"/>
      <c r="C10" s="186"/>
    </row>
    <row r="11" ht="18.75" customHeight="1">
      <c r="B11" t="s">
        <v>358</v>
      </c>
    </row>
    <row r="12" spans="1:4" ht="24">
      <c r="A12" s="15" t="s">
        <v>15</v>
      </c>
      <c r="B12" s="16" t="s">
        <v>16</v>
      </c>
      <c r="C12" s="15" t="s">
        <v>57</v>
      </c>
      <c r="D12" s="15" t="s">
        <v>57</v>
      </c>
    </row>
    <row r="13" spans="1:4" ht="12.75">
      <c r="A13" s="17" t="s">
        <v>17</v>
      </c>
      <c r="B13" s="18" t="s">
        <v>45</v>
      </c>
      <c r="C13" s="69">
        <f>SUM(C14,C18,C20,C27,C32)</f>
        <v>2490163.88</v>
      </c>
      <c r="D13" s="69">
        <f>SUM(D14,D18,D20,D27,D32)</f>
        <v>680680</v>
      </c>
    </row>
    <row r="14" spans="1:4" ht="12.75">
      <c r="A14" s="19" t="s">
        <v>40</v>
      </c>
      <c r="B14" s="20" t="s">
        <v>18</v>
      </c>
      <c r="C14" s="160">
        <f>SUM(C15+C16+C17)</f>
        <v>603400</v>
      </c>
      <c r="D14" s="160">
        <f>SUM(D15+D16+D17)</f>
        <v>0</v>
      </c>
    </row>
    <row r="15" spans="1:4" ht="12.75">
      <c r="A15" s="21" t="s">
        <v>19</v>
      </c>
      <c r="B15" s="22" t="s">
        <v>20</v>
      </c>
      <c r="C15" s="71">
        <v>603400</v>
      </c>
      <c r="D15" s="71"/>
    </row>
    <row r="16" spans="1:4" ht="12.75">
      <c r="A16" s="106" t="s">
        <v>268</v>
      </c>
      <c r="B16" s="22" t="s">
        <v>20</v>
      </c>
      <c r="C16" s="71"/>
      <c r="D16" s="71"/>
    </row>
    <row r="17" spans="1:4" ht="12.75">
      <c r="A17" s="106" t="s">
        <v>269</v>
      </c>
      <c r="B17" s="22" t="s">
        <v>20</v>
      </c>
      <c r="C17" s="71"/>
      <c r="D17" s="71"/>
    </row>
    <row r="18" spans="1:4" ht="12.75">
      <c r="A18" s="19" t="s">
        <v>104</v>
      </c>
      <c r="B18" s="27" t="s">
        <v>103</v>
      </c>
      <c r="C18" s="70">
        <f>SUM(C19)</f>
        <v>10000</v>
      </c>
      <c r="D18" s="70">
        <f>SUM(D19)</f>
        <v>0</v>
      </c>
    </row>
    <row r="19" spans="1:4" ht="12.75">
      <c r="A19" s="106" t="s">
        <v>215</v>
      </c>
      <c r="B19" s="107" t="s">
        <v>102</v>
      </c>
      <c r="C19" s="71">
        <v>10000</v>
      </c>
      <c r="D19" s="71"/>
    </row>
    <row r="20" spans="1:4" ht="12.75">
      <c r="A20" s="19" t="s">
        <v>41</v>
      </c>
      <c r="B20" s="20" t="s">
        <v>21</v>
      </c>
      <c r="C20" s="70">
        <f>C21+C23</f>
        <v>1043000</v>
      </c>
      <c r="D20" s="70">
        <f>D21+D23</f>
        <v>0</v>
      </c>
    </row>
    <row r="21" spans="1:4" ht="12.75">
      <c r="A21" s="23" t="s">
        <v>22</v>
      </c>
      <c r="B21" s="22" t="s">
        <v>23</v>
      </c>
      <c r="C21" s="71">
        <f>C22</f>
        <v>76000</v>
      </c>
      <c r="D21" s="71"/>
    </row>
    <row r="22" spans="1:4" ht="39" customHeight="1">
      <c r="A22" s="24" t="s">
        <v>24</v>
      </c>
      <c r="B22" s="25" t="s">
        <v>25</v>
      </c>
      <c r="C22" s="72">
        <v>76000</v>
      </c>
      <c r="D22" s="72"/>
    </row>
    <row r="23" spans="1:4" ht="12.75">
      <c r="A23" s="21" t="s">
        <v>26</v>
      </c>
      <c r="B23" s="22" t="s">
        <v>27</v>
      </c>
      <c r="C23" s="71">
        <f>SUM(C24:C26)</f>
        <v>967000</v>
      </c>
      <c r="D23" s="71"/>
    </row>
    <row r="24" spans="1:4" ht="38.25" customHeight="1">
      <c r="A24" s="24" t="s">
        <v>70</v>
      </c>
      <c r="B24" s="26" t="s">
        <v>71</v>
      </c>
      <c r="C24" s="72">
        <v>400000</v>
      </c>
      <c r="D24" s="72"/>
    </row>
    <row r="25" spans="1:4" ht="41.25" customHeight="1">
      <c r="A25" s="24" t="s">
        <v>69</v>
      </c>
      <c r="B25" s="26" t="s">
        <v>72</v>
      </c>
      <c r="C25" s="72">
        <v>567000</v>
      </c>
      <c r="D25" s="72"/>
    </row>
    <row r="26" spans="1:4" ht="41.25" customHeight="1">
      <c r="A26" s="24" t="s">
        <v>277</v>
      </c>
      <c r="B26" s="26" t="s">
        <v>72</v>
      </c>
      <c r="C26" s="72"/>
      <c r="D26" s="72"/>
    </row>
    <row r="27" spans="1:4" ht="17.25" customHeight="1">
      <c r="A27" s="19" t="s">
        <v>17</v>
      </c>
      <c r="B27" s="27"/>
      <c r="C27" s="70">
        <f>SUM(C28:C31)</f>
        <v>754680</v>
      </c>
      <c r="D27" s="70">
        <f>SUM(D28:D31)</f>
        <v>680680</v>
      </c>
    </row>
    <row r="28" spans="1:4" ht="71.25" customHeight="1">
      <c r="A28" s="106" t="s">
        <v>106</v>
      </c>
      <c r="B28" s="28" t="s">
        <v>107</v>
      </c>
      <c r="C28" s="71">
        <v>30000</v>
      </c>
      <c r="D28" s="71"/>
    </row>
    <row r="29" spans="1:4" ht="64.5" customHeight="1">
      <c r="A29" s="24" t="s">
        <v>230</v>
      </c>
      <c r="B29" s="40" t="s">
        <v>60</v>
      </c>
      <c r="C29" s="72"/>
      <c r="D29" s="72"/>
    </row>
    <row r="30" spans="1:4" ht="64.5" customHeight="1">
      <c r="A30" s="38" t="s">
        <v>300</v>
      </c>
      <c r="B30" s="39" t="s">
        <v>292</v>
      </c>
      <c r="C30" s="72"/>
      <c r="D30" s="72"/>
    </row>
    <row r="31" spans="1:4" ht="57.75" customHeight="1">
      <c r="A31" s="24" t="s">
        <v>321</v>
      </c>
      <c r="B31" s="29" t="s">
        <v>105</v>
      </c>
      <c r="C31" s="72">
        <v>724680</v>
      </c>
      <c r="D31" s="72">
        <v>680680</v>
      </c>
    </row>
    <row r="32" spans="1:4" ht="57.75" customHeight="1">
      <c r="A32" s="24" t="s">
        <v>274</v>
      </c>
      <c r="B32" s="29" t="s">
        <v>275</v>
      </c>
      <c r="C32" s="72">
        <v>79083.88</v>
      </c>
      <c r="D32" s="72"/>
    </row>
    <row r="33" spans="1:4" ht="27" customHeight="1">
      <c r="A33" s="17" t="s">
        <v>42</v>
      </c>
      <c r="B33" s="30" t="s">
        <v>28</v>
      </c>
      <c r="C33" s="69">
        <f>C34</f>
        <v>9103265.1</v>
      </c>
      <c r="D33" s="69">
        <f>SUM(D34:D42)</f>
        <v>0</v>
      </c>
    </row>
    <row r="34" spans="1:4" ht="26.25" customHeight="1">
      <c r="A34" s="24" t="s">
        <v>43</v>
      </c>
      <c r="B34" s="26" t="s">
        <v>29</v>
      </c>
      <c r="C34" s="72">
        <f>SUM(C35:C42)</f>
        <v>9103265.1</v>
      </c>
      <c r="D34" s="72"/>
    </row>
    <row r="35" spans="1:4" ht="25.5" customHeight="1">
      <c r="A35" s="41" t="s">
        <v>322</v>
      </c>
      <c r="B35" s="26" t="s">
        <v>44</v>
      </c>
      <c r="C35" s="72">
        <v>6434300</v>
      </c>
      <c r="D35" s="72"/>
    </row>
    <row r="36" spans="1:4" ht="25.5" customHeight="1">
      <c r="A36" s="41" t="s">
        <v>323</v>
      </c>
      <c r="B36" s="26" t="s">
        <v>238</v>
      </c>
      <c r="C36" s="72">
        <v>439190</v>
      </c>
      <c r="D36" s="72"/>
    </row>
    <row r="37" spans="1:4" ht="52.5" customHeight="1">
      <c r="A37" s="31" t="s">
        <v>324</v>
      </c>
      <c r="B37" s="29" t="s">
        <v>30</v>
      </c>
      <c r="C37" s="72">
        <v>200550</v>
      </c>
      <c r="D37" s="72"/>
    </row>
    <row r="38" spans="1:4" ht="81.75" customHeight="1">
      <c r="A38" s="31" t="s">
        <v>325</v>
      </c>
      <c r="B38" s="29" t="s">
        <v>296</v>
      </c>
      <c r="C38" s="72">
        <v>608.7</v>
      </c>
      <c r="D38" s="72"/>
    </row>
    <row r="39" spans="1:4" ht="63.75">
      <c r="A39" s="32" t="s">
        <v>326</v>
      </c>
      <c r="B39" s="33" t="s">
        <v>31</v>
      </c>
      <c r="C39" s="72">
        <v>1158711.4</v>
      </c>
      <c r="D39" s="72"/>
    </row>
    <row r="40" spans="1:4" ht="66" customHeight="1">
      <c r="A40" s="31" t="s">
        <v>327</v>
      </c>
      <c r="B40" s="29" t="s">
        <v>232</v>
      </c>
      <c r="C40" s="72"/>
      <c r="D40" s="72"/>
    </row>
    <row r="41" spans="1:4" ht="25.5">
      <c r="A41" s="32" t="s">
        <v>328</v>
      </c>
      <c r="B41" s="33" t="s">
        <v>267</v>
      </c>
      <c r="C41" s="72"/>
      <c r="D41" s="72"/>
    </row>
    <row r="42" spans="1:4" ht="25.5">
      <c r="A42" s="32" t="s">
        <v>329</v>
      </c>
      <c r="B42" s="33" t="s">
        <v>233</v>
      </c>
      <c r="C42" s="72">
        <v>869905</v>
      </c>
      <c r="D42" s="72"/>
    </row>
    <row r="43" spans="1:4" ht="12.75">
      <c r="A43" s="184" t="s">
        <v>32</v>
      </c>
      <c r="B43" s="184"/>
      <c r="C43" s="73">
        <f>C13+C33</f>
        <v>11593428.98</v>
      </c>
      <c r="D43" s="73">
        <f>SUM(D13)</f>
        <v>680680</v>
      </c>
    </row>
  </sheetData>
  <sheetProtection/>
  <mergeCells count="10">
    <mergeCell ref="A43:B43"/>
    <mergeCell ref="B6:C6"/>
    <mergeCell ref="A8:C8"/>
    <mergeCell ref="A9:C9"/>
    <mergeCell ref="A10:C10"/>
    <mergeCell ref="B1:C1"/>
    <mergeCell ref="B2:C2"/>
    <mergeCell ref="B3:C3"/>
    <mergeCell ref="B5:C5"/>
    <mergeCell ref="B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5" sqref="B5:D5"/>
    </sheetView>
  </sheetViews>
  <sheetFormatPr defaultColWidth="9.00390625" defaultRowHeight="12.75"/>
  <cols>
    <col min="1" max="1" width="26.125" style="0" customWidth="1"/>
    <col min="2" max="2" width="45.125" style="0" customWidth="1"/>
    <col min="3" max="3" width="15.625" style="0" customWidth="1"/>
    <col min="4" max="4" width="15.875" style="0" customWidth="1"/>
  </cols>
  <sheetData>
    <row r="1" spans="1:4" ht="12.75">
      <c r="A1" s="3"/>
      <c r="B1" s="185" t="s">
        <v>33</v>
      </c>
      <c r="C1" s="185"/>
      <c r="D1" s="185"/>
    </row>
    <row r="2" spans="1:4" ht="12.75">
      <c r="A2" s="3"/>
      <c r="B2" s="185" t="s">
        <v>3</v>
      </c>
      <c r="C2" s="185"/>
      <c r="D2" s="185"/>
    </row>
    <row r="3" spans="1:4" ht="12.75">
      <c r="A3" s="3"/>
      <c r="B3" s="185" t="s">
        <v>99</v>
      </c>
      <c r="C3" s="185"/>
      <c r="D3" s="185"/>
    </row>
    <row r="4" spans="1:4" ht="12.75">
      <c r="A4" s="3"/>
      <c r="B4" s="185" t="s">
        <v>59</v>
      </c>
      <c r="C4" s="185"/>
      <c r="D4" s="185"/>
    </row>
    <row r="5" spans="1:4" ht="12.75">
      <c r="A5" s="3"/>
      <c r="B5" s="179" t="s">
        <v>338</v>
      </c>
      <c r="C5" s="179"/>
      <c r="D5" s="179"/>
    </row>
    <row r="6" spans="1:3" ht="12.75">
      <c r="A6" s="3"/>
      <c r="B6" s="185" t="s">
        <v>13</v>
      </c>
      <c r="C6" s="185"/>
    </row>
    <row r="7" spans="1:3" ht="12.75">
      <c r="A7" s="3"/>
      <c r="B7" s="1"/>
      <c r="C7" s="1"/>
    </row>
    <row r="8" spans="1:3" ht="12.75">
      <c r="A8" s="186" t="s">
        <v>14</v>
      </c>
      <c r="B8" s="186"/>
      <c r="C8" s="186"/>
    </row>
    <row r="9" spans="1:3" ht="15.75" customHeight="1">
      <c r="A9" s="187" t="s">
        <v>306</v>
      </c>
      <c r="B9" s="187"/>
      <c r="C9" s="187"/>
    </row>
    <row r="10" spans="1:3" ht="12.75">
      <c r="A10" s="187" t="s">
        <v>53</v>
      </c>
      <c r="B10" s="187"/>
      <c r="C10" s="187"/>
    </row>
    <row r="12" spans="1:4" ht="24">
      <c r="A12" s="15" t="s">
        <v>15</v>
      </c>
      <c r="B12" s="16" t="s">
        <v>16</v>
      </c>
      <c r="C12" s="15" t="s">
        <v>278</v>
      </c>
      <c r="D12" s="59" t="s">
        <v>301</v>
      </c>
    </row>
    <row r="13" spans="1:4" ht="12.75">
      <c r="A13" s="17" t="s">
        <v>17</v>
      </c>
      <c r="B13" s="18" t="s">
        <v>45</v>
      </c>
      <c r="C13" s="69">
        <f>SUM(C14,C16,C18,C24)</f>
        <v>1835000</v>
      </c>
      <c r="D13" s="69">
        <f>SUM(D14,D16,D18,D24)</f>
        <v>1845000</v>
      </c>
    </row>
    <row r="14" spans="1:4" ht="12.75">
      <c r="A14" s="19" t="s">
        <v>40</v>
      </c>
      <c r="B14" s="20" t="s">
        <v>18</v>
      </c>
      <c r="C14" s="70">
        <f>C15</f>
        <v>630000</v>
      </c>
      <c r="D14" s="70">
        <f>D15</f>
        <v>630000</v>
      </c>
    </row>
    <row r="15" spans="1:4" ht="12.75">
      <c r="A15" s="21" t="s">
        <v>19</v>
      </c>
      <c r="B15" s="22" t="s">
        <v>20</v>
      </c>
      <c r="C15" s="71">
        <v>630000</v>
      </c>
      <c r="D15" s="71">
        <v>630000</v>
      </c>
    </row>
    <row r="16" spans="1:4" ht="21" customHeight="1">
      <c r="A16" s="19" t="s">
        <v>104</v>
      </c>
      <c r="B16" s="27" t="s">
        <v>103</v>
      </c>
      <c r="C16" s="70">
        <f>SUM(C17)</f>
        <v>15000</v>
      </c>
      <c r="D16" s="70">
        <f>D17</f>
        <v>15000</v>
      </c>
    </row>
    <row r="17" spans="1:4" ht="17.25" customHeight="1">
      <c r="A17" s="106" t="s">
        <v>215</v>
      </c>
      <c r="B17" s="107" t="s">
        <v>102</v>
      </c>
      <c r="C17" s="71">
        <v>15000</v>
      </c>
      <c r="D17" s="71">
        <v>15000</v>
      </c>
    </row>
    <row r="18" spans="1:4" ht="12.75">
      <c r="A18" s="19" t="s">
        <v>41</v>
      </c>
      <c r="B18" s="20" t="s">
        <v>21</v>
      </c>
      <c r="C18" s="70">
        <f>C19+C21</f>
        <v>1070000</v>
      </c>
      <c r="D18" s="70">
        <f>D19+D21</f>
        <v>1080000</v>
      </c>
    </row>
    <row r="19" spans="1:4" ht="12.75">
      <c r="A19" s="23" t="s">
        <v>22</v>
      </c>
      <c r="B19" s="22" t="s">
        <v>23</v>
      </c>
      <c r="C19" s="71">
        <f>SUM(C20)</f>
        <v>90000</v>
      </c>
      <c r="D19" s="71">
        <f>SUM(D20)</f>
        <v>90000</v>
      </c>
    </row>
    <row r="20" spans="1:4" ht="51" customHeight="1">
      <c r="A20" s="24" t="s">
        <v>24</v>
      </c>
      <c r="B20" s="25" t="s">
        <v>25</v>
      </c>
      <c r="C20" s="72">
        <v>90000</v>
      </c>
      <c r="D20" s="72">
        <v>90000</v>
      </c>
    </row>
    <row r="21" spans="1:4" ht="12.75">
      <c r="A21" s="21" t="s">
        <v>26</v>
      </c>
      <c r="B21" s="22" t="s">
        <v>27</v>
      </c>
      <c r="C21" s="71">
        <f>SUM(C22:C23)</f>
        <v>980000</v>
      </c>
      <c r="D21" s="71">
        <f>SUM(D22:D23)</f>
        <v>990000</v>
      </c>
    </row>
    <row r="22" spans="1:4" ht="39" customHeight="1">
      <c r="A22" s="24" t="s">
        <v>70</v>
      </c>
      <c r="B22" s="26" t="s">
        <v>71</v>
      </c>
      <c r="C22" s="72">
        <v>400000</v>
      </c>
      <c r="D22" s="72">
        <v>410000</v>
      </c>
    </row>
    <row r="23" spans="1:4" ht="39" customHeight="1">
      <c r="A23" s="24" t="s">
        <v>69</v>
      </c>
      <c r="B23" s="26" t="s">
        <v>72</v>
      </c>
      <c r="C23" s="72">
        <v>580000</v>
      </c>
      <c r="D23" s="72">
        <v>580000</v>
      </c>
    </row>
    <row r="24" spans="1:4" ht="40.5" customHeight="1">
      <c r="A24" s="19" t="s">
        <v>17</v>
      </c>
      <c r="B24" s="27"/>
      <c r="C24" s="70">
        <f>SUM(C25:C26)</f>
        <v>120000</v>
      </c>
      <c r="D24" s="70">
        <f>SUM(D25:D26)</f>
        <v>120000</v>
      </c>
    </row>
    <row r="25" spans="1:4" ht="90.75" customHeight="1">
      <c r="A25" s="106" t="s">
        <v>106</v>
      </c>
      <c r="B25" s="28" t="s">
        <v>107</v>
      </c>
      <c r="C25" s="71">
        <v>30000</v>
      </c>
      <c r="D25" s="71">
        <v>30000</v>
      </c>
    </row>
    <row r="26" spans="1:4" ht="76.5" customHeight="1">
      <c r="A26" s="24" t="s">
        <v>321</v>
      </c>
      <c r="B26" s="29" t="s">
        <v>105</v>
      </c>
      <c r="C26" s="72">
        <v>90000</v>
      </c>
      <c r="D26" s="72">
        <v>90000</v>
      </c>
    </row>
    <row r="27" spans="1:4" ht="12.75">
      <c r="A27" s="17" t="s">
        <v>42</v>
      </c>
      <c r="B27" s="30" t="s">
        <v>28</v>
      </c>
      <c r="C27" s="69">
        <f>C28</f>
        <v>6404786.8</v>
      </c>
      <c r="D27" s="69">
        <f>D28</f>
        <v>6293219.7</v>
      </c>
    </row>
    <row r="28" spans="1:4" ht="39.75" customHeight="1">
      <c r="A28" s="24" t="s">
        <v>43</v>
      </c>
      <c r="B28" s="26" t="s">
        <v>29</v>
      </c>
      <c r="C28" s="72">
        <f>SUM(C29:C33)</f>
        <v>6404786.8</v>
      </c>
      <c r="D28" s="72">
        <f>SUM(D29:D33)</f>
        <v>6293219.7</v>
      </c>
    </row>
    <row r="29" spans="1:4" ht="33" customHeight="1">
      <c r="A29" s="41" t="s">
        <v>330</v>
      </c>
      <c r="B29" s="26" t="s">
        <v>44</v>
      </c>
      <c r="C29" s="72">
        <v>6203600</v>
      </c>
      <c r="D29" s="72">
        <v>6092000</v>
      </c>
    </row>
    <row r="30" spans="1:4" ht="76.5" customHeight="1">
      <c r="A30" s="31" t="s">
        <v>327</v>
      </c>
      <c r="B30" s="29" t="s">
        <v>232</v>
      </c>
      <c r="C30" s="72"/>
      <c r="D30" s="72"/>
    </row>
    <row r="31" spans="1:4" ht="50.25" customHeight="1">
      <c r="A31" s="31" t="s">
        <v>324</v>
      </c>
      <c r="B31" s="29" t="s">
        <v>64</v>
      </c>
      <c r="C31" s="72">
        <v>200550</v>
      </c>
      <c r="D31" s="72">
        <v>200550</v>
      </c>
    </row>
    <row r="32" spans="1:4" ht="88.5" customHeight="1">
      <c r="A32" s="42" t="s">
        <v>331</v>
      </c>
      <c r="B32" s="29" t="s">
        <v>296</v>
      </c>
      <c r="C32" s="72">
        <v>636.8</v>
      </c>
      <c r="D32" s="72">
        <v>669.7</v>
      </c>
    </row>
    <row r="33" spans="1:4" ht="80.25" customHeight="1">
      <c r="A33" s="31" t="s">
        <v>326</v>
      </c>
      <c r="B33" s="33" t="s">
        <v>31</v>
      </c>
      <c r="C33" s="72"/>
      <c r="D33" s="72"/>
    </row>
    <row r="34" spans="1:4" ht="12.75">
      <c r="A34" s="184" t="s">
        <v>32</v>
      </c>
      <c r="B34" s="184"/>
      <c r="C34" s="73">
        <f>C13+C27</f>
        <v>8239786.8</v>
      </c>
      <c r="D34" s="73">
        <f>D13+D27</f>
        <v>8138219.7</v>
      </c>
    </row>
  </sheetData>
  <sheetProtection/>
  <mergeCells count="10">
    <mergeCell ref="A34:B34"/>
    <mergeCell ref="B6:C6"/>
    <mergeCell ref="A8:C8"/>
    <mergeCell ref="A9:C9"/>
    <mergeCell ref="B1:D1"/>
    <mergeCell ref="B2:D2"/>
    <mergeCell ref="B3:D3"/>
    <mergeCell ref="B4:D4"/>
    <mergeCell ref="B5:D5"/>
    <mergeCell ref="A10:C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91">
      <selection activeCell="E65" sqref="E65"/>
    </sheetView>
  </sheetViews>
  <sheetFormatPr defaultColWidth="9.00390625" defaultRowHeight="12.75"/>
  <cols>
    <col min="1" max="1" width="47.125" style="0" customWidth="1"/>
    <col min="2" max="2" width="13.75390625" style="0" customWidth="1"/>
    <col min="3" max="3" width="6.75390625" style="0" customWidth="1"/>
    <col min="4" max="4" width="15.375" style="0" customWidth="1"/>
    <col min="5" max="5" width="14.375" style="0" customWidth="1"/>
  </cols>
  <sheetData>
    <row r="1" spans="1:4" ht="12.75">
      <c r="A1" s="179" t="s">
        <v>49</v>
      </c>
      <c r="B1" s="179"/>
      <c r="C1" s="179"/>
      <c r="D1" s="179"/>
    </row>
    <row r="2" spans="1:4" ht="12.75">
      <c r="A2" s="179" t="s">
        <v>98</v>
      </c>
      <c r="B2" s="179"/>
      <c r="C2" s="179"/>
      <c r="D2" s="179"/>
    </row>
    <row r="3" spans="1:4" ht="12.75">
      <c r="A3" s="179" t="s">
        <v>99</v>
      </c>
      <c r="B3" s="179"/>
      <c r="C3" s="179"/>
      <c r="D3" s="179"/>
    </row>
    <row r="4" spans="1:4" ht="12.75">
      <c r="A4" s="179" t="s">
        <v>59</v>
      </c>
      <c r="B4" s="179"/>
      <c r="C4" s="179"/>
      <c r="D4" s="179"/>
    </row>
    <row r="5" spans="1:4" ht="12.75">
      <c r="A5" s="179" t="s">
        <v>338</v>
      </c>
      <c r="B5" s="179"/>
      <c r="C5" s="179"/>
      <c r="D5" s="179"/>
    </row>
    <row r="8" spans="1:4" ht="37.5" customHeight="1">
      <c r="A8" s="187" t="s">
        <v>353</v>
      </c>
      <c r="B8" s="187"/>
      <c r="C8" s="187"/>
      <c r="D8" s="187"/>
    </row>
    <row r="10" ht="12.75">
      <c r="A10" t="s">
        <v>352</v>
      </c>
    </row>
    <row r="11" ht="2.25" customHeight="1"/>
    <row r="12" spans="1:5" ht="36.75" customHeight="1">
      <c r="A12" s="46" t="s">
        <v>1</v>
      </c>
      <c r="B12" s="9" t="s">
        <v>46</v>
      </c>
      <c r="C12" s="9" t="s">
        <v>47</v>
      </c>
      <c r="D12" s="9" t="s">
        <v>279</v>
      </c>
      <c r="E12" s="9" t="s">
        <v>303</v>
      </c>
    </row>
    <row r="13" spans="1:5" ht="42.75" customHeight="1">
      <c r="A13" s="51" t="s">
        <v>214</v>
      </c>
      <c r="B13" s="57" t="s">
        <v>73</v>
      </c>
      <c r="C13" s="58"/>
      <c r="D13" s="70">
        <f>D14</f>
        <v>156000</v>
      </c>
      <c r="E13" s="70"/>
    </row>
    <row r="14" spans="1:15" s="96" customFormat="1" ht="43.5" customHeight="1">
      <c r="A14" s="92" t="s">
        <v>113</v>
      </c>
      <c r="B14" s="93" t="s">
        <v>74</v>
      </c>
      <c r="C14" s="94"/>
      <c r="D14" s="95">
        <f>SUM(D15)</f>
        <v>156000</v>
      </c>
      <c r="E14" s="95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5" ht="38.25">
      <c r="A15" s="87" t="s">
        <v>109</v>
      </c>
      <c r="B15" s="58" t="s">
        <v>75</v>
      </c>
      <c r="C15" s="52"/>
      <c r="D15" s="75">
        <f>D16</f>
        <v>156000</v>
      </c>
      <c r="E15" s="75"/>
    </row>
    <row r="16" spans="1:5" ht="30.75" customHeight="1">
      <c r="A16" s="47" t="s">
        <v>114</v>
      </c>
      <c r="B16" s="60" t="s">
        <v>110</v>
      </c>
      <c r="C16" s="52"/>
      <c r="D16" s="75">
        <f>SUM(D17:D18)</f>
        <v>156000</v>
      </c>
      <c r="E16" s="75"/>
    </row>
    <row r="17" spans="1:5" ht="30.75" customHeight="1">
      <c r="A17" s="7" t="s">
        <v>50</v>
      </c>
      <c r="B17" s="60" t="s">
        <v>110</v>
      </c>
      <c r="C17" s="52">
        <v>200</v>
      </c>
      <c r="D17" s="75">
        <v>123376</v>
      </c>
      <c r="E17" s="75"/>
    </row>
    <row r="18" spans="1:5" ht="60.75" customHeight="1">
      <c r="A18" s="178" t="s">
        <v>351</v>
      </c>
      <c r="B18" s="60" t="s">
        <v>347</v>
      </c>
      <c r="C18" s="52">
        <v>600</v>
      </c>
      <c r="D18" s="75">
        <v>32624</v>
      </c>
      <c r="E18" s="75"/>
    </row>
    <row r="19" spans="1:5" s="91" customFormat="1" ht="44.25" customHeight="1">
      <c r="A19" s="88" t="s">
        <v>111</v>
      </c>
      <c r="B19" s="58" t="s">
        <v>77</v>
      </c>
      <c r="C19" s="58"/>
      <c r="D19" s="90">
        <f>SUM(D20+D24+D29+D33)</f>
        <v>1869261.04</v>
      </c>
      <c r="E19" s="90"/>
    </row>
    <row r="20" spans="1:5" ht="48.75" customHeight="1">
      <c r="A20" s="113" t="s">
        <v>112</v>
      </c>
      <c r="B20" s="114" t="s">
        <v>76</v>
      </c>
      <c r="C20" s="115"/>
      <c r="D20" s="116">
        <f>D21</f>
        <v>600000</v>
      </c>
      <c r="E20" s="116">
        <f>SUM(E23)</f>
        <v>0</v>
      </c>
    </row>
    <row r="21" spans="1:5" s="111" customFormat="1" ht="33" customHeight="1">
      <c r="A21" s="109" t="s">
        <v>115</v>
      </c>
      <c r="B21" s="108" t="s">
        <v>116</v>
      </c>
      <c r="C21" s="108"/>
      <c r="D21" s="110">
        <f>SUM(D22)</f>
        <v>600000</v>
      </c>
      <c r="E21" s="110"/>
    </row>
    <row r="22" spans="1:5" s="91" customFormat="1" ht="20.25" customHeight="1">
      <c r="A22" s="109" t="s">
        <v>117</v>
      </c>
      <c r="B22" s="108" t="s">
        <v>118</v>
      </c>
      <c r="C22" s="52"/>
      <c r="D22" s="75">
        <f>SUM(D23)</f>
        <v>600000</v>
      </c>
      <c r="E22" s="75"/>
    </row>
    <row r="23" spans="1:5" ht="33" customHeight="1">
      <c r="A23" s="7" t="s">
        <v>50</v>
      </c>
      <c r="B23" s="108" t="s">
        <v>118</v>
      </c>
      <c r="C23" s="52">
        <v>200</v>
      </c>
      <c r="D23" s="75">
        <v>600000</v>
      </c>
      <c r="E23" s="75"/>
    </row>
    <row r="24" spans="1:15" s="96" customFormat="1" ht="67.5" customHeight="1">
      <c r="A24" s="112" t="s">
        <v>228</v>
      </c>
      <c r="B24" s="93" t="s">
        <v>119</v>
      </c>
      <c r="C24" s="94"/>
      <c r="D24" s="95">
        <f>SUM(D25)</f>
        <v>984159.04</v>
      </c>
      <c r="E24" s="95">
        <f>SUM(E25:E28)</f>
        <v>330680</v>
      </c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5" s="91" customFormat="1" ht="42.75" customHeight="1">
      <c r="A25" s="87" t="s">
        <v>226</v>
      </c>
      <c r="B25" s="58" t="s">
        <v>120</v>
      </c>
      <c r="C25" s="58"/>
      <c r="D25" s="90">
        <f>D26</f>
        <v>984159.04</v>
      </c>
      <c r="E25" s="90"/>
    </row>
    <row r="26" spans="1:5" ht="30.75" customHeight="1">
      <c r="A26" s="47" t="s">
        <v>227</v>
      </c>
      <c r="B26" s="46" t="s">
        <v>122</v>
      </c>
      <c r="C26" s="52"/>
      <c r="D26" s="75">
        <f>SUM(D27:D28)</f>
        <v>984159.04</v>
      </c>
      <c r="E26" s="75"/>
    </row>
    <row r="27" spans="1:5" ht="30.75" customHeight="1" thickBot="1">
      <c r="A27" s="47" t="s">
        <v>227</v>
      </c>
      <c r="B27" s="46" t="s">
        <v>122</v>
      </c>
      <c r="C27" s="52">
        <v>200</v>
      </c>
      <c r="D27" s="75">
        <v>954159.04</v>
      </c>
      <c r="E27" s="75">
        <v>330680</v>
      </c>
    </row>
    <row r="28" spans="1:5" ht="66.75" customHeight="1" thickBot="1">
      <c r="A28" s="177" t="s">
        <v>345</v>
      </c>
      <c r="B28" s="46" t="s">
        <v>346</v>
      </c>
      <c r="C28" s="52">
        <v>200</v>
      </c>
      <c r="D28" s="75">
        <v>30000</v>
      </c>
      <c r="E28" s="75"/>
    </row>
    <row r="29" spans="1:15" s="96" customFormat="1" ht="67.5" customHeight="1">
      <c r="A29" s="112" t="s">
        <v>242</v>
      </c>
      <c r="B29" s="93" t="s">
        <v>243</v>
      </c>
      <c r="C29" s="94"/>
      <c r="D29" s="95">
        <f>SUM(D30)</f>
        <v>209862</v>
      </c>
      <c r="E29" s="95">
        <f>SUM(E32)</f>
        <v>0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5" s="91" customFormat="1" ht="42.75" customHeight="1">
      <c r="A30" s="87" t="s">
        <v>245</v>
      </c>
      <c r="B30" s="58" t="s">
        <v>244</v>
      </c>
      <c r="C30" s="58"/>
      <c r="D30" s="90">
        <f>D31</f>
        <v>209862</v>
      </c>
      <c r="E30" s="90"/>
    </row>
    <row r="31" spans="1:5" ht="30.75" customHeight="1">
      <c r="A31" s="47" t="s">
        <v>246</v>
      </c>
      <c r="B31" s="46" t="s">
        <v>247</v>
      </c>
      <c r="C31" s="52"/>
      <c r="D31" s="75">
        <f>D32</f>
        <v>209862</v>
      </c>
      <c r="E31" s="75"/>
    </row>
    <row r="32" spans="1:5" ht="27" customHeight="1">
      <c r="A32" s="43" t="s">
        <v>50</v>
      </c>
      <c r="B32" s="46" t="s">
        <v>247</v>
      </c>
      <c r="C32" s="52">
        <v>200</v>
      </c>
      <c r="D32" s="75">
        <v>209862</v>
      </c>
      <c r="E32" s="75"/>
    </row>
    <row r="33" spans="1:15" s="96" customFormat="1" ht="67.5" customHeight="1">
      <c r="A33" s="112" t="s">
        <v>248</v>
      </c>
      <c r="B33" s="93" t="s">
        <v>251</v>
      </c>
      <c r="C33" s="94"/>
      <c r="D33" s="95">
        <f>SUM(D34)</f>
        <v>75240</v>
      </c>
      <c r="E33" s="95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5" s="91" customFormat="1" ht="42.75" customHeight="1">
      <c r="A34" s="87" t="s">
        <v>249</v>
      </c>
      <c r="B34" s="58" t="s">
        <v>252</v>
      </c>
      <c r="C34" s="58"/>
      <c r="D34" s="90">
        <f>D35</f>
        <v>75240</v>
      </c>
      <c r="E34" s="90"/>
    </row>
    <row r="35" spans="1:5" ht="30.75" customHeight="1">
      <c r="A35" s="47" t="s">
        <v>250</v>
      </c>
      <c r="B35" s="46" t="s">
        <v>253</v>
      </c>
      <c r="C35" s="52"/>
      <c r="D35" s="75">
        <f>D36</f>
        <v>75240</v>
      </c>
      <c r="E35" s="75"/>
    </row>
    <row r="36" spans="1:5" ht="27" customHeight="1">
      <c r="A36" s="68" t="s">
        <v>50</v>
      </c>
      <c r="B36" s="46" t="s">
        <v>253</v>
      </c>
      <c r="C36" s="52">
        <v>200</v>
      </c>
      <c r="D36" s="75">
        <v>75240</v>
      </c>
      <c r="E36" s="75"/>
    </row>
    <row r="37" spans="1:5" ht="38.25" customHeight="1">
      <c r="A37" s="66" t="s">
        <v>123</v>
      </c>
      <c r="B37" s="57" t="s">
        <v>78</v>
      </c>
      <c r="C37" s="52"/>
      <c r="D37" s="70">
        <f>SUM(D39)</f>
        <v>60000</v>
      </c>
      <c r="E37" s="70"/>
    </row>
    <row r="38" spans="1:5" ht="24" customHeight="1">
      <c r="A38" s="89" t="s">
        <v>127</v>
      </c>
      <c r="B38" s="46" t="s">
        <v>125</v>
      </c>
      <c r="C38" s="52"/>
      <c r="D38" s="75">
        <f>SUM(D39)</f>
        <v>60000</v>
      </c>
      <c r="E38" s="75"/>
    </row>
    <row r="39" spans="1:5" ht="24" customHeight="1">
      <c r="A39" s="43" t="s">
        <v>50</v>
      </c>
      <c r="B39" s="46" t="s">
        <v>129</v>
      </c>
      <c r="C39" s="52">
        <v>200</v>
      </c>
      <c r="D39" s="75">
        <v>60000</v>
      </c>
      <c r="E39" s="75"/>
    </row>
    <row r="40" spans="1:5" ht="38.25">
      <c r="A40" s="51" t="s">
        <v>130</v>
      </c>
      <c r="B40" s="57" t="s">
        <v>79</v>
      </c>
      <c r="C40" s="58"/>
      <c r="D40" s="70">
        <f>SUM(D41+D50)</f>
        <v>4318264</v>
      </c>
      <c r="E40" s="70"/>
    </row>
    <row r="41" spans="1:15" s="96" customFormat="1" ht="85.5" customHeight="1">
      <c r="A41" s="92" t="s">
        <v>131</v>
      </c>
      <c r="B41" s="93" t="s">
        <v>80</v>
      </c>
      <c r="C41" s="94"/>
      <c r="D41" s="95">
        <f>SUM(D42)</f>
        <v>4293264</v>
      </c>
      <c r="E41" s="95">
        <f>SUM(E42:E49)</f>
        <v>150000</v>
      </c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1:5" s="91" customFormat="1" ht="54.75" customHeight="1">
      <c r="A42" s="87" t="s">
        <v>132</v>
      </c>
      <c r="B42" s="58" t="s">
        <v>81</v>
      </c>
      <c r="C42" s="58"/>
      <c r="D42" s="90">
        <f>SUM(D43:D49)</f>
        <v>4293264</v>
      </c>
      <c r="E42" s="90"/>
    </row>
    <row r="43" spans="1:5" ht="66.75" customHeight="1">
      <c r="A43" s="47" t="s">
        <v>133</v>
      </c>
      <c r="B43" s="46" t="s">
        <v>134</v>
      </c>
      <c r="C43" s="52">
        <v>100</v>
      </c>
      <c r="D43" s="75">
        <v>2868808</v>
      </c>
      <c r="E43" s="75"/>
    </row>
    <row r="44" spans="1:5" ht="66" customHeight="1">
      <c r="A44" s="47" t="s">
        <v>137</v>
      </c>
      <c r="B44" s="46" t="s">
        <v>202</v>
      </c>
      <c r="C44" s="52">
        <v>100</v>
      </c>
      <c r="D44" s="75">
        <v>369905</v>
      </c>
      <c r="E44" s="75"/>
    </row>
    <row r="45" spans="1:5" ht="66" customHeight="1">
      <c r="A45" s="47" t="s">
        <v>137</v>
      </c>
      <c r="B45" s="46" t="s">
        <v>235</v>
      </c>
      <c r="C45" s="52">
        <v>100</v>
      </c>
      <c r="D45" s="75">
        <v>36991</v>
      </c>
      <c r="E45" s="75"/>
    </row>
    <row r="46" spans="1:5" ht="34.5" customHeight="1">
      <c r="A46" s="159" t="s">
        <v>348</v>
      </c>
      <c r="B46" s="46" t="s">
        <v>343</v>
      </c>
      <c r="C46" s="52">
        <v>400</v>
      </c>
      <c r="D46" s="75">
        <v>500000</v>
      </c>
      <c r="E46" s="75"/>
    </row>
    <row r="47" spans="1:5" ht="42.75" customHeight="1">
      <c r="A47" s="159" t="s">
        <v>349</v>
      </c>
      <c r="B47" s="46" t="s">
        <v>344</v>
      </c>
      <c r="C47" s="52">
        <v>400</v>
      </c>
      <c r="D47" s="75">
        <v>26316</v>
      </c>
      <c r="E47" s="75"/>
    </row>
    <row r="48" spans="1:5" ht="32.25" customHeight="1">
      <c r="A48" s="68" t="s">
        <v>50</v>
      </c>
      <c r="B48" s="46" t="s">
        <v>136</v>
      </c>
      <c r="C48" s="52">
        <v>200</v>
      </c>
      <c r="D48" s="75">
        <v>476244</v>
      </c>
      <c r="E48" s="75">
        <v>150000</v>
      </c>
    </row>
    <row r="49" spans="1:5" ht="32.25" customHeight="1">
      <c r="A49" s="43" t="s">
        <v>237</v>
      </c>
      <c r="B49" s="46" t="s">
        <v>136</v>
      </c>
      <c r="C49" s="52">
        <v>800</v>
      </c>
      <c r="D49" s="75">
        <v>15000</v>
      </c>
      <c r="E49" s="75"/>
    </row>
    <row r="50" spans="1:5" ht="76.5">
      <c r="A50" s="113" t="s">
        <v>142</v>
      </c>
      <c r="B50" s="117" t="s">
        <v>139</v>
      </c>
      <c r="C50" s="115"/>
      <c r="D50" s="116">
        <f>SUM(D51)</f>
        <v>25000</v>
      </c>
      <c r="E50" s="116">
        <f>SUM(E53)</f>
        <v>0</v>
      </c>
    </row>
    <row r="51" spans="1:5" ht="38.25">
      <c r="A51" s="87" t="s">
        <v>141</v>
      </c>
      <c r="B51" s="58" t="s">
        <v>140</v>
      </c>
      <c r="C51" s="58"/>
      <c r="D51" s="90">
        <f>SUM(D52)</f>
        <v>25000</v>
      </c>
      <c r="E51" s="90"/>
    </row>
    <row r="52" spans="1:5" s="91" customFormat="1" ht="40.5" customHeight="1">
      <c r="A52" s="47" t="s">
        <v>143</v>
      </c>
      <c r="B52" s="46" t="s">
        <v>144</v>
      </c>
      <c r="C52" s="52"/>
      <c r="D52" s="75">
        <f>D53</f>
        <v>25000</v>
      </c>
      <c r="E52" s="75"/>
    </row>
    <row r="53" spans="1:5" ht="25.5">
      <c r="A53" s="43" t="s">
        <v>50</v>
      </c>
      <c r="B53" s="46" t="s">
        <v>144</v>
      </c>
      <c r="C53" s="52">
        <v>200</v>
      </c>
      <c r="D53" s="75">
        <v>25000</v>
      </c>
      <c r="E53" s="75"/>
    </row>
    <row r="54" spans="1:14" s="170" customFormat="1" ht="52.5" customHeight="1">
      <c r="A54" s="162" t="s">
        <v>145</v>
      </c>
      <c r="B54" s="138" t="s">
        <v>266</v>
      </c>
      <c r="C54" s="139"/>
      <c r="D54" s="146">
        <f>SUM(D55)</f>
        <v>380000</v>
      </c>
      <c r="E54" s="116">
        <f>SUM(E57)</f>
        <v>100000</v>
      </c>
      <c r="F54" s="171"/>
      <c r="G54" s="171"/>
      <c r="H54" s="171"/>
      <c r="I54" s="171"/>
      <c r="J54" s="171"/>
      <c r="K54" s="171"/>
      <c r="L54" s="171"/>
      <c r="M54" s="171"/>
      <c r="N54" s="171"/>
    </row>
    <row r="55" spans="1:5" ht="38.25">
      <c r="A55" s="87" t="s">
        <v>146</v>
      </c>
      <c r="B55" s="46" t="s">
        <v>147</v>
      </c>
      <c r="C55" s="52"/>
      <c r="D55" s="75">
        <f>SUM(D56)</f>
        <v>380000</v>
      </c>
      <c r="E55" s="75"/>
    </row>
    <row r="56" spans="1:5" ht="38.25">
      <c r="A56" s="47" t="s">
        <v>148</v>
      </c>
      <c r="B56" s="60" t="s">
        <v>149</v>
      </c>
      <c r="C56" s="52"/>
      <c r="D56" s="75">
        <f>D57</f>
        <v>380000</v>
      </c>
      <c r="E56" s="75"/>
    </row>
    <row r="57" spans="1:15" s="96" customFormat="1" ht="25.5">
      <c r="A57" s="43" t="s">
        <v>50</v>
      </c>
      <c r="B57" s="50"/>
      <c r="C57" s="52">
        <v>200</v>
      </c>
      <c r="D57" s="75">
        <v>380000</v>
      </c>
      <c r="E57" s="75">
        <v>100000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1:5" s="91" customFormat="1" ht="25.5">
      <c r="A58" s="51" t="s">
        <v>151</v>
      </c>
      <c r="B58" s="57" t="s">
        <v>83</v>
      </c>
      <c r="C58" s="58"/>
      <c r="D58" s="70">
        <f>D59</f>
        <v>3424970</v>
      </c>
      <c r="E58" s="70"/>
    </row>
    <row r="59" spans="1:5" ht="51">
      <c r="A59" s="92" t="s">
        <v>152</v>
      </c>
      <c r="B59" s="93" t="s">
        <v>84</v>
      </c>
      <c r="C59" s="94"/>
      <c r="D59" s="95">
        <f>SUM(D60+D69)</f>
        <v>3424970</v>
      </c>
      <c r="E59" s="95">
        <f>SUM(E60:E64)</f>
        <v>100000</v>
      </c>
    </row>
    <row r="60" spans="1:5" ht="38.25">
      <c r="A60" s="87" t="s">
        <v>153</v>
      </c>
      <c r="B60" s="58" t="s">
        <v>85</v>
      </c>
      <c r="C60" s="58"/>
      <c r="D60" s="90">
        <f>SUM(D65+D61+D67+D68)</f>
        <v>3424970</v>
      </c>
      <c r="E60" s="90"/>
    </row>
    <row r="61" spans="1:5" ht="38.25">
      <c r="A61" s="47" t="s">
        <v>154</v>
      </c>
      <c r="B61" s="46" t="s">
        <v>150</v>
      </c>
      <c r="C61" s="52"/>
      <c r="D61" s="75">
        <f>SUM(D62+D63+D64+H62)</f>
        <v>2660753</v>
      </c>
      <c r="E61" s="75"/>
    </row>
    <row r="62" spans="1:15" s="96" customFormat="1" ht="51" customHeight="1">
      <c r="A62" s="6" t="s">
        <v>51</v>
      </c>
      <c r="B62" s="46" t="s">
        <v>150</v>
      </c>
      <c r="C62" s="52">
        <v>100</v>
      </c>
      <c r="D62" s="75">
        <v>2110998</v>
      </c>
      <c r="E62" s="75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1:5" s="91" customFormat="1" ht="40.5" customHeight="1">
      <c r="A63" s="68" t="s">
        <v>50</v>
      </c>
      <c r="B63" s="46" t="s">
        <v>150</v>
      </c>
      <c r="C63" s="52">
        <v>200</v>
      </c>
      <c r="D63" s="75">
        <v>521755</v>
      </c>
      <c r="E63" s="75">
        <v>100000</v>
      </c>
    </row>
    <row r="64" spans="1:5" ht="31.5" customHeight="1">
      <c r="A64" s="43" t="s">
        <v>157</v>
      </c>
      <c r="B64" s="46" t="s">
        <v>150</v>
      </c>
      <c r="C64" s="52">
        <v>800</v>
      </c>
      <c r="D64" s="75">
        <v>28000</v>
      </c>
      <c r="E64" s="75"/>
    </row>
    <row r="65" spans="1:5" ht="25.5">
      <c r="A65" s="47" t="s">
        <v>156</v>
      </c>
      <c r="B65" s="46" t="s">
        <v>155</v>
      </c>
      <c r="C65" s="52"/>
      <c r="D65" s="75">
        <f>SUM(D66)</f>
        <v>685217</v>
      </c>
      <c r="E65" s="75"/>
    </row>
    <row r="66" spans="1:15" s="96" customFormat="1" ht="63.75">
      <c r="A66" s="6" t="s">
        <v>51</v>
      </c>
      <c r="B66" s="50"/>
      <c r="C66" s="52">
        <v>100</v>
      </c>
      <c r="D66" s="75">
        <v>685217</v>
      </c>
      <c r="E66" s="75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1:5" s="91" customFormat="1" ht="38.25">
      <c r="A67" s="118" t="s">
        <v>158</v>
      </c>
      <c r="B67" s="108" t="s">
        <v>159</v>
      </c>
      <c r="C67" s="108">
        <v>800</v>
      </c>
      <c r="D67" s="110">
        <v>60000</v>
      </c>
      <c r="E67" s="110"/>
    </row>
    <row r="68" spans="1:5" ht="51">
      <c r="A68" s="47" t="s">
        <v>160</v>
      </c>
      <c r="B68" s="60" t="s">
        <v>86</v>
      </c>
      <c r="C68" s="52"/>
      <c r="D68" s="75">
        <f>SUM(D70)</f>
        <v>19000</v>
      </c>
      <c r="E68" s="75"/>
    </row>
    <row r="69" spans="1:5" ht="37.5" customHeight="1">
      <c r="A69" s="43" t="s">
        <v>161</v>
      </c>
      <c r="B69" s="60" t="s">
        <v>87</v>
      </c>
      <c r="C69" s="52"/>
      <c r="D69" s="75"/>
      <c r="E69" s="75"/>
    </row>
    <row r="70" spans="1:5" ht="23.25" customHeight="1">
      <c r="A70" s="118" t="s">
        <v>163</v>
      </c>
      <c r="B70" s="46" t="s">
        <v>162</v>
      </c>
      <c r="C70" s="52"/>
      <c r="D70" s="75">
        <f>SUM(D71)</f>
        <v>19000</v>
      </c>
      <c r="E70" s="75"/>
    </row>
    <row r="71" spans="1:5" ht="25.5">
      <c r="A71" s="43" t="s">
        <v>50</v>
      </c>
      <c r="B71" s="50"/>
      <c r="C71" s="52">
        <v>200</v>
      </c>
      <c r="D71" s="75">
        <v>19000</v>
      </c>
      <c r="E71" s="75"/>
    </row>
    <row r="72" spans="1:5" s="91" customFormat="1" ht="38.25">
      <c r="A72" s="51" t="s">
        <v>255</v>
      </c>
      <c r="B72" s="57" t="s">
        <v>254</v>
      </c>
      <c r="C72" s="58"/>
      <c r="D72" s="70">
        <f>D73</f>
        <v>873609.4</v>
      </c>
      <c r="E72" s="70"/>
    </row>
    <row r="73" spans="1:15" s="96" customFormat="1" ht="36.75" customHeight="1">
      <c r="A73" s="112" t="s">
        <v>256</v>
      </c>
      <c r="B73" s="93" t="s">
        <v>257</v>
      </c>
      <c r="C73" s="94"/>
      <c r="D73" s="95">
        <f>SUM(D74)</f>
        <v>873609.4</v>
      </c>
      <c r="E73" s="95">
        <f>SUM(E75)</f>
        <v>0</v>
      </c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1:5" ht="30.75" customHeight="1">
      <c r="A74" s="47" t="s">
        <v>259</v>
      </c>
      <c r="B74" s="46" t="s">
        <v>258</v>
      </c>
      <c r="C74" s="52"/>
      <c r="D74" s="75">
        <f>D75+D76</f>
        <v>873609.4</v>
      </c>
      <c r="E74" s="75"/>
    </row>
    <row r="75" spans="1:5" ht="27" customHeight="1">
      <c r="A75" s="68" t="s">
        <v>50</v>
      </c>
      <c r="B75" s="46" t="s">
        <v>258</v>
      </c>
      <c r="C75" s="52">
        <v>200</v>
      </c>
      <c r="D75" s="75">
        <v>873609.4</v>
      </c>
      <c r="E75" s="75"/>
    </row>
    <row r="76" spans="1:5" ht="27" customHeight="1">
      <c r="A76" s="68" t="s">
        <v>50</v>
      </c>
      <c r="B76" s="46" t="s">
        <v>276</v>
      </c>
      <c r="C76" s="52">
        <v>200</v>
      </c>
      <c r="D76" s="75"/>
      <c r="E76" s="75"/>
    </row>
    <row r="77" spans="1:17" s="174" customFormat="1" ht="25.5">
      <c r="A77" s="173" t="s">
        <v>164</v>
      </c>
      <c r="B77" s="136" t="s">
        <v>165</v>
      </c>
      <c r="C77" s="136"/>
      <c r="D77" s="167">
        <f>SUM(D78+D89+D81+D83+D84+D85+D86+D87)</f>
        <v>511324.54000000004</v>
      </c>
      <c r="E77" s="167">
        <f>SUM(E79:E88)</f>
        <v>0</v>
      </c>
      <c r="F77" s="175"/>
      <c r="G77" s="175"/>
      <c r="H77" s="175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1:8" ht="20.25" customHeight="1">
      <c r="A78" s="12" t="s">
        <v>167</v>
      </c>
      <c r="B78" s="9" t="s">
        <v>166</v>
      </c>
      <c r="C78" s="53"/>
      <c r="D78" s="76">
        <v>180000</v>
      </c>
      <c r="E78" s="76"/>
      <c r="F78" s="49"/>
      <c r="G78" s="49"/>
      <c r="H78" s="49"/>
    </row>
    <row r="79" spans="1:8" ht="102.75" customHeight="1">
      <c r="A79" s="12" t="s">
        <v>169</v>
      </c>
      <c r="B79" s="9" t="s">
        <v>168</v>
      </c>
      <c r="C79" s="53">
        <v>300</v>
      </c>
      <c r="D79" s="76">
        <v>180000</v>
      </c>
      <c r="E79" s="76"/>
      <c r="F79" s="49"/>
      <c r="G79" s="49"/>
      <c r="H79" s="49"/>
    </row>
    <row r="80" spans="1:8" ht="76.5">
      <c r="A80" s="118" t="s">
        <v>280</v>
      </c>
      <c r="B80" s="9" t="s">
        <v>216</v>
      </c>
      <c r="C80" s="53"/>
      <c r="D80" s="76"/>
      <c r="E80" s="76"/>
      <c r="F80" s="49"/>
      <c r="G80" s="49"/>
      <c r="H80" s="49"/>
    </row>
    <row r="81" spans="1:8" ht="37.5" customHeight="1">
      <c r="A81" s="43" t="s">
        <v>50</v>
      </c>
      <c r="B81" s="9" t="s">
        <v>216</v>
      </c>
      <c r="C81" s="53">
        <v>200</v>
      </c>
      <c r="D81" s="76">
        <v>45165.84</v>
      </c>
      <c r="E81" s="76"/>
      <c r="F81" s="49"/>
      <c r="G81" s="49"/>
      <c r="H81" s="49"/>
    </row>
    <row r="82" spans="1:8" ht="79.5" customHeight="1">
      <c r="A82" s="118" t="s">
        <v>280</v>
      </c>
      <c r="B82" s="9" t="s">
        <v>171</v>
      </c>
      <c r="C82" s="53"/>
      <c r="D82" s="76"/>
      <c r="E82" s="76"/>
      <c r="F82" s="49"/>
      <c r="G82" s="49"/>
      <c r="H82" s="49"/>
    </row>
    <row r="83" spans="1:8" ht="93.75" customHeight="1">
      <c r="A83" s="161" t="s">
        <v>273</v>
      </c>
      <c r="B83" s="9" t="s">
        <v>270</v>
      </c>
      <c r="C83" s="53">
        <v>200</v>
      </c>
      <c r="D83" s="76">
        <v>2000</v>
      </c>
      <c r="E83" s="76"/>
      <c r="F83" s="49"/>
      <c r="G83" s="49"/>
      <c r="H83" s="49"/>
    </row>
    <row r="84" spans="1:8" ht="87" customHeight="1">
      <c r="A84" s="161" t="s">
        <v>271</v>
      </c>
      <c r="B84" s="9" t="s">
        <v>270</v>
      </c>
      <c r="C84" s="53">
        <v>800</v>
      </c>
      <c r="D84" s="76">
        <v>1000</v>
      </c>
      <c r="E84" s="76"/>
      <c r="F84" s="49"/>
      <c r="G84" s="49"/>
      <c r="H84" s="49"/>
    </row>
    <row r="85" spans="1:8" ht="79.5" customHeight="1">
      <c r="A85" s="118" t="s">
        <v>289</v>
      </c>
      <c r="B85" s="9" t="s">
        <v>286</v>
      </c>
      <c r="C85" s="53"/>
      <c r="D85" s="76">
        <v>5000</v>
      </c>
      <c r="E85" s="76"/>
      <c r="F85" s="49"/>
      <c r="G85" s="49"/>
      <c r="H85" s="49"/>
    </row>
    <row r="86" spans="1:8" ht="79.5" customHeight="1">
      <c r="A86" s="118" t="s">
        <v>342</v>
      </c>
      <c r="B86" s="9" t="s">
        <v>287</v>
      </c>
      <c r="C86" s="53"/>
      <c r="D86" s="76">
        <v>9000</v>
      </c>
      <c r="E86" s="76"/>
      <c r="F86" s="49"/>
      <c r="G86" s="49"/>
      <c r="H86" s="49"/>
    </row>
    <row r="87" spans="1:8" ht="79.5" customHeight="1">
      <c r="A87" s="118" t="s">
        <v>290</v>
      </c>
      <c r="B87" s="9" t="s">
        <v>288</v>
      </c>
      <c r="C87" s="53"/>
      <c r="D87" s="76">
        <v>68000</v>
      </c>
      <c r="E87" s="76"/>
      <c r="F87" s="49"/>
      <c r="G87" s="49"/>
      <c r="H87" s="49"/>
    </row>
    <row r="88" spans="1:8" ht="65.25" customHeight="1">
      <c r="A88" s="118" t="s">
        <v>234</v>
      </c>
      <c r="B88" s="9" t="s">
        <v>172</v>
      </c>
      <c r="C88" s="53"/>
      <c r="D88" s="76"/>
      <c r="E88" s="76"/>
      <c r="F88" s="49"/>
      <c r="G88" s="49"/>
      <c r="H88" s="49"/>
    </row>
    <row r="89" spans="1:8" ht="42.75" customHeight="1">
      <c r="A89" s="118" t="s">
        <v>174</v>
      </c>
      <c r="B89" s="9" t="s">
        <v>175</v>
      </c>
      <c r="C89" s="53"/>
      <c r="D89" s="76">
        <f>SUM(D90)</f>
        <v>201158.7</v>
      </c>
      <c r="E89" s="76"/>
      <c r="F89" s="49"/>
      <c r="G89" s="49"/>
      <c r="H89" s="49"/>
    </row>
    <row r="90" spans="1:8" ht="15.75" customHeight="1">
      <c r="A90" s="12" t="s">
        <v>167</v>
      </c>
      <c r="B90" s="9" t="s">
        <v>176</v>
      </c>
      <c r="C90" s="53"/>
      <c r="D90" s="76">
        <f>SUM(D91+D94)</f>
        <v>201158.7</v>
      </c>
      <c r="E90" s="76"/>
      <c r="F90" s="49"/>
      <c r="G90" s="49"/>
      <c r="H90" s="49"/>
    </row>
    <row r="91" spans="1:8" ht="65.25" customHeight="1">
      <c r="A91" s="48" t="s">
        <v>178</v>
      </c>
      <c r="B91" s="9" t="s">
        <v>177</v>
      </c>
      <c r="C91" s="53"/>
      <c r="D91" s="76">
        <f>SUM(D92:D93)</f>
        <v>200550</v>
      </c>
      <c r="E91" s="76"/>
      <c r="F91" s="49"/>
      <c r="G91" s="49"/>
      <c r="H91" s="49"/>
    </row>
    <row r="92" spans="1:5" ht="63.75">
      <c r="A92" s="6" t="s">
        <v>51</v>
      </c>
      <c r="B92" s="9" t="s">
        <v>177</v>
      </c>
      <c r="C92" s="53">
        <v>100</v>
      </c>
      <c r="D92" s="76">
        <v>185629</v>
      </c>
      <c r="E92" s="76"/>
    </row>
    <row r="93" spans="1:5" ht="25.5">
      <c r="A93" s="68" t="s">
        <v>50</v>
      </c>
      <c r="B93" s="9" t="s">
        <v>177</v>
      </c>
      <c r="C93" s="53">
        <v>200</v>
      </c>
      <c r="D93" s="76">
        <v>14921</v>
      </c>
      <c r="E93" s="76"/>
    </row>
    <row r="94" spans="1:5" ht="25.5">
      <c r="A94" s="43" t="s">
        <v>50</v>
      </c>
      <c r="B94" s="9" t="s">
        <v>297</v>
      </c>
      <c r="C94" s="53">
        <v>200</v>
      </c>
      <c r="D94" s="76">
        <v>608.7</v>
      </c>
      <c r="E94" s="76"/>
    </row>
    <row r="95" spans="1:5" ht="12.75">
      <c r="A95" s="56" t="s">
        <v>48</v>
      </c>
      <c r="B95" s="54"/>
      <c r="C95" s="55"/>
      <c r="D95" s="77">
        <f>SUM(D77+D58+D54+D40+D19+D13+D88+D72+D37)</f>
        <v>11593428.979999999</v>
      </c>
      <c r="E95" s="77">
        <f>SUM(E14+E20+E24+E29+E33+E41+E50+E54+E59+E73+E77)</f>
        <v>680680</v>
      </c>
    </row>
    <row r="96" spans="1:5" ht="12.75">
      <c r="A96" s="78" t="s">
        <v>4</v>
      </c>
      <c r="B96" s="13"/>
      <c r="C96" s="13"/>
      <c r="D96" s="57" t="s">
        <v>88</v>
      </c>
      <c r="E96" s="57" t="s">
        <v>88</v>
      </c>
    </row>
  </sheetData>
  <sheetProtection/>
  <mergeCells count="6">
    <mergeCell ref="A8:D8"/>
    <mergeCell ref="A1:D1"/>
    <mergeCell ref="A2:D2"/>
    <mergeCell ref="A4:D4"/>
    <mergeCell ref="A5:D5"/>
    <mergeCell ref="A3:D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selection activeCell="A5" sqref="A5:E5"/>
    </sheetView>
  </sheetViews>
  <sheetFormatPr defaultColWidth="9.00390625" defaultRowHeight="12.75"/>
  <cols>
    <col min="1" max="1" width="46.625" style="0" customWidth="1"/>
    <col min="2" max="2" width="13.75390625" style="0" customWidth="1"/>
    <col min="4" max="4" width="16.625" style="0" customWidth="1"/>
    <col min="5" max="5" width="17.75390625" style="0" customWidth="1"/>
  </cols>
  <sheetData>
    <row r="1" spans="1:5" ht="12.75">
      <c r="A1" s="179" t="s">
        <v>54</v>
      </c>
      <c r="B1" s="179"/>
      <c r="C1" s="179"/>
      <c r="D1" s="179"/>
      <c r="E1" s="179"/>
    </row>
    <row r="2" spans="1:5" ht="12.75">
      <c r="A2" s="179" t="s">
        <v>179</v>
      </c>
      <c r="B2" s="179"/>
      <c r="C2" s="179"/>
      <c r="D2" s="179"/>
      <c r="E2" s="179"/>
    </row>
    <row r="3" spans="1:5" ht="12.75">
      <c r="A3" s="179" t="s">
        <v>99</v>
      </c>
      <c r="B3" s="179"/>
      <c r="C3" s="179"/>
      <c r="D3" s="179"/>
      <c r="E3" s="179"/>
    </row>
    <row r="4" spans="1:5" ht="12.75">
      <c r="A4" s="179" t="s">
        <v>59</v>
      </c>
      <c r="B4" s="179"/>
      <c r="C4" s="179"/>
      <c r="D4" s="179"/>
      <c r="E4" s="179"/>
    </row>
    <row r="5" spans="1:5" ht="12.75">
      <c r="A5" s="179" t="s">
        <v>338</v>
      </c>
      <c r="B5" s="179"/>
      <c r="C5" s="179"/>
      <c r="D5" s="179"/>
      <c r="E5" s="179"/>
    </row>
    <row r="8" spans="1:5" ht="52.5" customHeight="1">
      <c r="A8" s="187" t="s">
        <v>307</v>
      </c>
      <c r="B8" s="187"/>
      <c r="C8" s="187"/>
      <c r="D8" s="187"/>
      <c r="E8" s="187"/>
    </row>
    <row r="12" spans="1:5" ht="38.25">
      <c r="A12" s="46" t="s">
        <v>1</v>
      </c>
      <c r="B12" s="9" t="s">
        <v>46</v>
      </c>
      <c r="C12" s="9" t="s">
        <v>47</v>
      </c>
      <c r="D12" s="9" t="s">
        <v>279</v>
      </c>
      <c r="E12" s="9" t="s">
        <v>303</v>
      </c>
    </row>
    <row r="13" spans="1:5" ht="39" customHeight="1">
      <c r="A13" s="51" t="s">
        <v>108</v>
      </c>
      <c r="B13" s="57" t="s">
        <v>73</v>
      </c>
      <c r="C13" s="58"/>
      <c r="D13" s="70">
        <f>D14</f>
        <v>134000</v>
      </c>
      <c r="E13" s="70">
        <f>E14</f>
        <v>134000</v>
      </c>
    </row>
    <row r="14" spans="1:5" ht="38.25" customHeight="1">
      <c r="A14" s="92" t="s">
        <v>113</v>
      </c>
      <c r="B14" s="93" t="s">
        <v>74</v>
      </c>
      <c r="C14" s="94"/>
      <c r="D14" s="95">
        <f>SUM(D15)</f>
        <v>134000</v>
      </c>
      <c r="E14" s="95">
        <f>SUM(E15)</f>
        <v>134000</v>
      </c>
    </row>
    <row r="15" spans="1:5" ht="39.75" customHeight="1">
      <c r="A15" s="87" t="s">
        <v>109</v>
      </c>
      <c r="B15" s="58" t="s">
        <v>75</v>
      </c>
      <c r="C15" s="52"/>
      <c r="D15" s="75">
        <f>D16</f>
        <v>134000</v>
      </c>
      <c r="E15" s="75">
        <f>E16</f>
        <v>134000</v>
      </c>
    </row>
    <row r="16" spans="1:5" ht="29.25" customHeight="1">
      <c r="A16" s="47" t="s">
        <v>114</v>
      </c>
      <c r="B16" s="60" t="s">
        <v>110</v>
      </c>
      <c r="C16" s="52"/>
      <c r="D16" s="75">
        <f>D17</f>
        <v>134000</v>
      </c>
      <c r="E16" s="75">
        <f>E17</f>
        <v>134000</v>
      </c>
    </row>
    <row r="17" spans="1:5" ht="28.5" customHeight="1">
      <c r="A17" s="7" t="s">
        <v>50</v>
      </c>
      <c r="B17" s="50"/>
      <c r="C17" s="52">
        <v>200</v>
      </c>
      <c r="D17" s="75">
        <v>134000</v>
      </c>
      <c r="E17" s="75">
        <v>134000</v>
      </c>
    </row>
    <row r="18" spans="1:5" ht="46.5" customHeight="1">
      <c r="A18" s="88" t="s">
        <v>111</v>
      </c>
      <c r="B18" s="58" t="s">
        <v>77</v>
      </c>
      <c r="C18" s="58"/>
      <c r="D18" s="90">
        <f>SUM(D19+D23+D27+D31)</f>
        <v>1009504</v>
      </c>
      <c r="E18" s="90">
        <f>SUM(E19+E23+E27+E31)</f>
        <v>990522</v>
      </c>
    </row>
    <row r="19" spans="1:5" ht="55.5" customHeight="1">
      <c r="A19" s="113" t="s">
        <v>112</v>
      </c>
      <c r="B19" s="114" t="s">
        <v>76</v>
      </c>
      <c r="C19" s="115"/>
      <c r="D19" s="116">
        <f>D20</f>
        <v>730000</v>
      </c>
      <c r="E19" s="116">
        <f>E20</f>
        <v>730000</v>
      </c>
    </row>
    <row r="20" spans="1:5" ht="27.75" customHeight="1">
      <c r="A20" s="109" t="s">
        <v>115</v>
      </c>
      <c r="B20" s="108" t="s">
        <v>116</v>
      </c>
      <c r="C20" s="108"/>
      <c r="D20" s="110">
        <f>SUM(D21)</f>
        <v>730000</v>
      </c>
      <c r="E20" s="110">
        <f>SUM(E21)</f>
        <v>730000</v>
      </c>
    </row>
    <row r="21" spans="1:5" ht="31.5" customHeight="1">
      <c r="A21" s="109" t="s">
        <v>117</v>
      </c>
      <c r="B21" s="108" t="s">
        <v>118</v>
      </c>
      <c r="C21" s="52"/>
      <c r="D21" s="75">
        <f>SUM(D22)</f>
        <v>730000</v>
      </c>
      <c r="E21" s="75">
        <f>SUM(E22)</f>
        <v>730000</v>
      </c>
    </row>
    <row r="22" spans="1:5" ht="31.5" customHeight="1">
      <c r="A22" s="7" t="s">
        <v>50</v>
      </c>
      <c r="B22" s="108"/>
      <c r="C22" s="52">
        <v>200</v>
      </c>
      <c r="D22" s="75">
        <v>730000</v>
      </c>
      <c r="E22" s="75">
        <v>730000</v>
      </c>
    </row>
    <row r="23" spans="1:5" ht="83.25" customHeight="1">
      <c r="A23" s="112" t="s">
        <v>229</v>
      </c>
      <c r="B23" s="93" t="s">
        <v>119</v>
      </c>
      <c r="C23" s="94"/>
      <c r="D23" s="95">
        <f>SUM(D24)</f>
        <v>279504</v>
      </c>
      <c r="E23" s="95">
        <f>SUM(E24)</f>
        <v>260522</v>
      </c>
    </row>
    <row r="24" spans="1:5" ht="48" customHeight="1">
      <c r="A24" s="87" t="s">
        <v>226</v>
      </c>
      <c r="B24" s="58" t="s">
        <v>120</v>
      </c>
      <c r="C24" s="58"/>
      <c r="D24" s="90">
        <f>D25</f>
        <v>279504</v>
      </c>
      <c r="E24" s="90">
        <f>E25</f>
        <v>260522</v>
      </c>
    </row>
    <row r="25" spans="1:5" ht="24.75" customHeight="1">
      <c r="A25" s="47" t="s">
        <v>121</v>
      </c>
      <c r="B25" s="46" t="s">
        <v>122</v>
      </c>
      <c r="C25" s="52"/>
      <c r="D25" s="75">
        <f>SUM(D26)</f>
        <v>279504</v>
      </c>
      <c r="E25" s="75">
        <f>E26</f>
        <v>260522</v>
      </c>
    </row>
    <row r="26" spans="1:5" ht="44.25" customHeight="1">
      <c r="A26" s="43" t="s">
        <v>50</v>
      </c>
      <c r="B26" s="50"/>
      <c r="C26" s="52">
        <v>200</v>
      </c>
      <c r="D26" s="75">
        <v>279504</v>
      </c>
      <c r="E26" s="75">
        <v>260522</v>
      </c>
    </row>
    <row r="27" spans="1:14" s="96" customFormat="1" ht="67.5" customHeight="1">
      <c r="A27" s="112" t="s">
        <v>242</v>
      </c>
      <c r="B27" s="93" t="s">
        <v>243</v>
      </c>
      <c r="C27" s="94"/>
      <c r="D27" s="95">
        <f>SUM(D28)</f>
        <v>0</v>
      </c>
      <c r="E27" s="95">
        <f>SUM(E28)</f>
        <v>0</v>
      </c>
      <c r="F27" s="98"/>
      <c r="G27" s="98"/>
      <c r="H27" s="98"/>
      <c r="I27" s="98"/>
      <c r="J27" s="98"/>
      <c r="K27" s="98"/>
      <c r="L27" s="98"/>
      <c r="M27" s="98"/>
      <c r="N27" s="98"/>
    </row>
    <row r="28" spans="1:5" s="91" customFormat="1" ht="42.75" customHeight="1">
      <c r="A28" s="87" t="s">
        <v>245</v>
      </c>
      <c r="B28" s="58" t="s">
        <v>244</v>
      </c>
      <c r="C28" s="58"/>
      <c r="D28" s="90">
        <f>D29</f>
        <v>0</v>
      </c>
      <c r="E28" s="90">
        <f>E29</f>
        <v>0</v>
      </c>
    </row>
    <row r="29" spans="1:5" ht="30.75" customHeight="1">
      <c r="A29" s="47" t="s">
        <v>246</v>
      </c>
      <c r="B29" s="46" t="s">
        <v>247</v>
      </c>
      <c r="C29" s="52"/>
      <c r="D29" s="75">
        <f>D30</f>
        <v>0</v>
      </c>
      <c r="E29" s="75">
        <f>E30</f>
        <v>0</v>
      </c>
    </row>
    <row r="30" spans="1:5" ht="27" customHeight="1">
      <c r="A30" s="43" t="s">
        <v>50</v>
      </c>
      <c r="B30" s="46" t="s">
        <v>247</v>
      </c>
      <c r="C30" s="52">
        <v>200</v>
      </c>
      <c r="D30" s="75"/>
      <c r="E30" s="75"/>
    </row>
    <row r="31" spans="1:14" s="96" customFormat="1" ht="67.5" customHeight="1">
      <c r="A31" s="112" t="s">
        <v>248</v>
      </c>
      <c r="B31" s="93" t="s">
        <v>251</v>
      </c>
      <c r="C31" s="94"/>
      <c r="D31" s="95">
        <f>SUM(D32)</f>
        <v>0</v>
      </c>
      <c r="E31" s="95">
        <f>SUM(E32)</f>
        <v>0</v>
      </c>
      <c r="F31" s="98"/>
      <c r="G31" s="98"/>
      <c r="H31" s="98"/>
      <c r="I31" s="98"/>
      <c r="J31" s="98"/>
      <c r="K31" s="98"/>
      <c r="L31" s="98"/>
      <c r="M31" s="98"/>
      <c r="N31" s="98"/>
    </row>
    <row r="32" spans="1:5" s="91" customFormat="1" ht="42.75" customHeight="1">
      <c r="A32" s="87" t="s">
        <v>249</v>
      </c>
      <c r="B32" s="58" t="s">
        <v>252</v>
      </c>
      <c r="C32" s="58"/>
      <c r="D32" s="90">
        <f>D33</f>
        <v>0</v>
      </c>
      <c r="E32" s="90">
        <f>E33</f>
        <v>0</v>
      </c>
    </row>
    <row r="33" spans="1:5" ht="30.75" customHeight="1">
      <c r="A33" s="47" t="s">
        <v>250</v>
      </c>
      <c r="B33" s="46" t="s">
        <v>253</v>
      </c>
      <c r="C33" s="52"/>
      <c r="D33" s="75">
        <f>D34</f>
        <v>0</v>
      </c>
      <c r="E33" s="75">
        <f>E34</f>
        <v>0</v>
      </c>
    </row>
    <row r="34" spans="1:5" ht="27" customHeight="1">
      <c r="A34" s="68" t="s">
        <v>50</v>
      </c>
      <c r="B34" s="46" t="s">
        <v>253</v>
      </c>
      <c r="C34" s="52">
        <v>200</v>
      </c>
      <c r="D34" s="75"/>
      <c r="E34" s="75"/>
    </row>
    <row r="35" spans="1:5" ht="48.75" customHeight="1">
      <c r="A35" s="164" t="s">
        <v>123</v>
      </c>
      <c r="B35" s="138" t="s">
        <v>78</v>
      </c>
      <c r="C35" s="115"/>
      <c r="D35" s="140">
        <f>D36</f>
        <v>60000</v>
      </c>
      <c r="E35" s="140">
        <f>E36</f>
        <v>0</v>
      </c>
    </row>
    <row r="36" spans="1:5" ht="38.25" customHeight="1">
      <c r="A36" s="97" t="s">
        <v>126</v>
      </c>
      <c r="B36" s="93" t="s">
        <v>124</v>
      </c>
      <c r="C36" s="94"/>
      <c r="D36" s="95">
        <f aca="true" t="shared" si="0" ref="D36:E38">D37</f>
        <v>60000</v>
      </c>
      <c r="E36" s="95">
        <f t="shared" si="0"/>
        <v>0</v>
      </c>
    </row>
    <row r="37" spans="1:5" ht="39" customHeight="1">
      <c r="A37" s="89" t="s">
        <v>127</v>
      </c>
      <c r="B37" s="58" t="s">
        <v>125</v>
      </c>
      <c r="C37" s="58"/>
      <c r="D37" s="90">
        <f t="shared" si="0"/>
        <v>60000</v>
      </c>
      <c r="E37" s="90">
        <f t="shared" si="0"/>
        <v>0</v>
      </c>
    </row>
    <row r="38" spans="1:5" ht="31.5" customHeight="1">
      <c r="A38" s="67" t="s">
        <v>128</v>
      </c>
      <c r="B38" s="46" t="s">
        <v>129</v>
      </c>
      <c r="C38" s="52"/>
      <c r="D38" s="75">
        <f t="shared" si="0"/>
        <v>60000</v>
      </c>
      <c r="E38" s="75">
        <f t="shared" si="0"/>
        <v>0</v>
      </c>
    </row>
    <row r="39" spans="1:5" ht="27.75" customHeight="1">
      <c r="A39" s="43" t="s">
        <v>50</v>
      </c>
      <c r="B39" s="50"/>
      <c r="C39" s="52">
        <v>200</v>
      </c>
      <c r="D39" s="75">
        <v>60000</v>
      </c>
      <c r="E39" s="75"/>
    </row>
    <row r="40" spans="1:5" ht="57.75" customHeight="1">
      <c r="A40" s="135" t="s">
        <v>130</v>
      </c>
      <c r="B40" s="138" t="s">
        <v>79</v>
      </c>
      <c r="C40" s="139"/>
      <c r="D40" s="140">
        <f>SUM(D41+D48)</f>
        <v>3152302</v>
      </c>
      <c r="E40" s="140">
        <f>SUM(E41+E48)</f>
        <v>3129674</v>
      </c>
    </row>
    <row r="41" spans="1:5" ht="51" customHeight="1">
      <c r="A41" s="148" t="s">
        <v>131</v>
      </c>
      <c r="B41" s="151" t="s">
        <v>80</v>
      </c>
      <c r="C41" s="129"/>
      <c r="D41" s="163">
        <f>SUM(D42)</f>
        <v>3097302</v>
      </c>
      <c r="E41" s="163">
        <f>SUM(E42)</f>
        <v>3104674</v>
      </c>
    </row>
    <row r="42" spans="1:5" ht="65.25" customHeight="1">
      <c r="A42" s="87" t="s">
        <v>132</v>
      </c>
      <c r="B42" s="58" t="s">
        <v>81</v>
      </c>
      <c r="C42" s="58"/>
      <c r="D42" s="90">
        <f>SUM(D43+D45+D47)</f>
        <v>3097302</v>
      </c>
      <c r="E42" s="90">
        <f>SUM(E43+E45+E47)</f>
        <v>3104674</v>
      </c>
    </row>
    <row r="43" spans="1:5" ht="66" customHeight="1">
      <c r="A43" s="47" t="s">
        <v>133</v>
      </c>
      <c r="B43" s="46" t="s">
        <v>134</v>
      </c>
      <c r="C43" s="52"/>
      <c r="D43" s="75">
        <v>2852328</v>
      </c>
      <c r="E43" s="75">
        <v>2853500</v>
      </c>
    </row>
    <row r="44" spans="1:5" ht="24" customHeight="1">
      <c r="A44" s="47" t="s">
        <v>137</v>
      </c>
      <c r="B44" s="46" t="s">
        <v>138</v>
      </c>
      <c r="C44" s="52"/>
      <c r="D44" s="75"/>
      <c r="E44" s="75"/>
    </row>
    <row r="45" spans="1:5" ht="75.75" customHeight="1">
      <c r="A45" s="47" t="s">
        <v>135</v>
      </c>
      <c r="B45" s="46" t="s">
        <v>136</v>
      </c>
      <c r="C45" s="52"/>
      <c r="D45" s="75">
        <f>SUM(D46)</f>
        <v>231974</v>
      </c>
      <c r="E45" s="75">
        <f>SUM(E46)</f>
        <v>238174</v>
      </c>
    </row>
    <row r="46" spans="1:5" ht="67.5" customHeight="1">
      <c r="A46" s="43" t="s">
        <v>50</v>
      </c>
      <c r="B46" s="46"/>
      <c r="C46" s="52">
        <v>200</v>
      </c>
      <c r="D46" s="75">
        <v>231974</v>
      </c>
      <c r="E46" s="75">
        <v>238174</v>
      </c>
    </row>
    <row r="47" spans="1:5" ht="49.5" customHeight="1">
      <c r="A47" s="68" t="s">
        <v>157</v>
      </c>
      <c r="B47" s="50"/>
      <c r="C47" s="52">
        <v>800</v>
      </c>
      <c r="D47" s="75">
        <v>13000</v>
      </c>
      <c r="E47" s="75">
        <v>13000</v>
      </c>
    </row>
    <row r="48" spans="1:5" ht="78" customHeight="1">
      <c r="A48" s="168" t="s">
        <v>142</v>
      </c>
      <c r="B48" s="129" t="s">
        <v>139</v>
      </c>
      <c r="C48" s="129"/>
      <c r="D48" s="169">
        <f>SUM(D49)</f>
        <v>55000</v>
      </c>
      <c r="E48" s="169">
        <f>SUM(E49)</f>
        <v>25000</v>
      </c>
    </row>
    <row r="49" spans="1:5" ht="47.25" customHeight="1">
      <c r="A49" s="87" t="s">
        <v>141</v>
      </c>
      <c r="B49" s="58" t="s">
        <v>140</v>
      </c>
      <c r="C49" s="58"/>
      <c r="D49" s="90">
        <f>SUM(D50)</f>
        <v>55000</v>
      </c>
      <c r="E49" s="90">
        <f>SUM(E50)</f>
        <v>25000</v>
      </c>
    </row>
    <row r="50" spans="1:5" ht="30.75" customHeight="1">
      <c r="A50" s="47" t="s">
        <v>143</v>
      </c>
      <c r="B50" s="46" t="s">
        <v>144</v>
      </c>
      <c r="C50" s="52"/>
      <c r="D50" s="75">
        <f>D51</f>
        <v>55000</v>
      </c>
      <c r="E50" s="75">
        <f>E51</f>
        <v>25000</v>
      </c>
    </row>
    <row r="51" spans="1:5" ht="54.75" customHeight="1">
      <c r="A51" s="43" t="s">
        <v>50</v>
      </c>
      <c r="B51" s="46"/>
      <c r="C51" s="52">
        <v>200</v>
      </c>
      <c r="D51" s="75">
        <v>55000</v>
      </c>
      <c r="E51" s="75">
        <v>25000</v>
      </c>
    </row>
    <row r="52" spans="1:5" ht="54" customHeight="1">
      <c r="A52" s="162" t="s">
        <v>145</v>
      </c>
      <c r="B52" s="139" t="s">
        <v>82</v>
      </c>
      <c r="C52" s="139"/>
      <c r="D52" s="146">
        <f>SUM(D53)</f>
        <v>180000</v>
      </c>
      <c r="E52" s="146">
        <f>SUM(E53)</f>
        <v>180000</v>
      </c>
    </row>
    <row r="53" spans="1:5" ht="30" customHeight="1">
      <c r="A53" s="87" t="s">
        <v>146</v>
      </c>
      <c r="B53" s="46" t="s">
        <v>147</v>
      </c>
      <c r="C53" s="52"/>
      <c r="D53" s="75">
        <f>SUM(D54)</f>
        <v>180000</v>
      </c>
      <c r="E53" s="75">
        <f>SUM(E54)</f>
        <v>180000</v>
      </c>
    </row>
    <row r="54" spans="1:5" ht="27" customHeight="1">
      <c r="A54" s="47" t="s">
        <v>148</v>
      </c>
      <c r="B54" s="60" t="s">
        <v>149</v>
      </c>
      <c r="C54" s="52"/>
      <c r="D54" s="75">
        <f>D55</f>
        <v>180000</v>
      </c>
      <c r="E54" s="75">
        <f>E55</f>
        <v>180000</v>
      </c>
    </row>
    <row r="55" spans="1:5" ht="28.5" customHeight="1">
      <c r="A55" s="43" t="s">
        <v>50</v>
      </c>
      <c r="B55" s="50"/>
      <c r="C55" s="52">
        <v>200</v>
      </c>
      <c r="D55" s="75">
        <v>180000</v>
      </c>
      <c r="E55" s="75">
        <v>180000</v>
      </c>
    </row>
    <row r="56" spans="1:5" ht="26.25" customHeight="1">
      <c r="A56" s="51" t="s">
        <v>151</v>
      </c>
      <c r="B56" s="57" t="s">
        <v>83</v>
      </c>
      <c r="C56" s="58"/>
      <c r="D56" s="70">
        <f>D57</f>
        <v>3322794</v>
      </c>
      <c r="E56" s="70">
        <f>E57</f>
        <v>3322804</v>
      </c>
    </row>
    <row r="57" spans="1:5" ht="56.25" customHeight="1">
      <c r="A57" s="92" t="s">
        <v>152</v>
      </c>
      <c r="B57" s="93" t="s">
        <v>84</v>
      </c>
      <c r="C57" s="94"/>
      <c r="D57" s="95">
        <f>SUM(D58+D67)</f>
        <v>3322794</v>
      </c>
      <c r="E57" s="95">
        <f>SUM(E58+E67)</f>
        <v>3322804</v>
      </c>
    </row>
    <row r="58" spans="1:5" ht="45" customHeight="1">
      <c r="A58" s="87" t="s">
        <v>153</v>
      </c>
      <c r="B58" s="58" t="s">
        <v>85</v>
      </c>
      <c r="C58" s="58"/>
      <c r="D58" s="90">
        <f>SUM(D63+D59+D65)</f>
        <v>3322794</v>
      </c>
      <c r="E58" s="90">
        <f>SUM(E63+E59+E65)</f>
        <v>3322804</v>
      </c>
    </row>
    <row r="59" spans="1:5" s="91" customFormat="1" ht="57" customHeight="1">
      <c r="A59" s="47" t="s">
        <v>154</v>
      </c>
      <c r="B59" s="46" t="s">
        <v>150</v>
      </c>
      <c r="C59" s="52"/>
      <c r="D59" s="75">
        <f>SUM(D60+D61+D62)</f>
        <v>2577577</v>
      </c>
      <c r="E59" s="75">
        <f>SUM(E60+E61+E62+H60)</f>
        <v>2577587</v>
      </c>
    </row>
    <row r="60" spans="1:5" ht="42.75" customHeight="1">
      <c r="A60" s="6" t="s">
        <v>51</v>
      </c>
      <c r="B60" s="50"/>
      <c r="C60" s="52">
        <v>100</v>
      </c>
      <c r="D60" s="75">
        <v>2124747</v>
      </c>
      <c r="E60" s="75">
        <v>2124747</v>
      </c>
    </row>
    <row r="61" spans="1:5" ht="33.75" customHeight="1">
      <c r="A61" s="43" t="s">
        <v>50</v>
      </c>
      <c r="B61" s="50"/>
      <c r="C61" s="52">
        <v>200</v>
      </c>
      <c r="D61" s="75">
        <v>427000</v>
      </c>
      <c r="E61" s="75">
        <v>427000</v>
      </c>
    </row>
    <row r="62" spans="1:5" ht="49.5" customHeight="1">
      <c r="A62" s="43" t="s">
        <v>157</v>
      </c>
      <c r="B62" s="50"/>
      <c r="C62" s="52">
        <v>800</v>
      </c>
      <c r="D62" s="75">
        <v>25830</v>
      </c>
      <c r="E62" s="75">
        <v>25840</v>
      </c>
    </row>
    <row r="63" spans="1:5" ht="51" customHeight="1">
      <c r="A63" s="47" t="s">
        <v>156</v>
      </c>
      <c r="B63" s="46" t="s">
        <v>155</v>
      </c>
      <c r="C63" s="52"/>
      <c r="D63" s="75">
        <f>SUM(D64)</f>
        <v>685217</v>
      </c>
      <c r="E63" s="75">
        <f>SUM(E64)</f>
        <v>685217</v>
      </c>
    </row>
    <row r="64" spans="1:5" s="91" customFormat="1" ht="46.5" customHeight="1">
      <c r="A64" s="6" t="s">
        <v>51</v>
      </c>
      <c r="B64" s="50"/>
      <c r="C64" s="52">
        <v>100</v>
      </c>
      <c r="D64" s="75">
        <v>685217</v>
      </c>
      <c r="E64" s="75">
        <v>685217</v>
      </c>
    </row>
    <row r="65" spans="1:5" ht="63.75" customHeight="1">
      <c r="A65" s="118" t="s">
        <v>158</v>
      </c>
      <c r="B65" s="108" t="s">
        <v>159</v>
      </c>
      <c r="C65" s="108"/>
      <c r="D65" s="110">
        <v>60000</v>
      </c>
      <c r="E65" s="110">
        <v>60000</v>
      </c>
    </row>
    <row r="66" spans="1:5" ht="43.5" customHeight="1">
      <c r="A66" s="47" t="s">
        <v>160</v>
      </c>
      <c r="B66" s="60" t="s">
        <v>86</v>
      </c>
      <c r="C66" s="52"/>
      <c r="D66" s="75">
        <f>D67</f>
        <v>0</v>
      </c>
      <c r="E66" s="75">
        <f>E67</f>
        <v>0</v>
      </c>
    </row>
    <row r="67" spans="1:5" ht="59.25" customHeight="1">
      <c r="A67" s="43" t="s">
        <v>161</v>
      </c>
      <c r="B67" s="60" t="s">
        <v>87</v>
      </c>
      <c r="C67" s="52"/>
      <c r="D67" s="75"/>
      <c r="E67" s="75"/>
    </row>
    <row r="68" spans="1:5" s="91" customFormat="1" ht="45" customHeight="1">
      <c r="A68" s="118" t="s">
        <v>163</v>
      </c>
      <c r="B68" s="46" t="s">
        <v>162</v>
      </c>
      <c r="C68" s="52"/>
      <c r="D68" s="75"/>
      <c r="E68" s="75"/>
    </row>
    <row r="69" spans="1:5" ht="42.75" customHeight="1">
      <c r="A69" s="43" t="s">
        <v>50</v>
      </c>
      <c r="B69" s="50"/>
      <c r="C69" s="52">
        <v>200</v>
      </c>
      <c r="D69" s="75"/>
      <c r="E69" s="75"/>
    </row>
    <row r="70" spans="1:5" s="91" customFormat="1" ht="38.25">
      <c r="A70" s="51" t="s">
        <v>255</v>
      </c>
      <c r="B70" s="57" t="s">
        <v>254</v>
      </c>
      <c r="C70" s="58"/>
      <c r="D70" s="70">
        <f>D71</f>
        <v>0</v>
      </c>
      <c r="E70" s="70">
        <f>E71</f>
        <v>0</v>
      </c>
    </row>
    <row r="71" spans="1:14" s="96" customFormat="1" ht="36.75" customHeight="1">
      <c r="A71" s="112" t="s">
        <v>256</v>
      </c>
      <c r="B71" s="93" t="s">
        <v>257</v>
      </c>
      <c r="C71" s="94"/>
      <c r="D71" s="95">
        <f>SUM(D72)</f>
        <v>0</v>
      </c>
      <c r="E71" s="95">
        <f>SUM(E72)</f>
        <v>0</v>
      </c>
      <c r="F71" s="98"/>
      <c r="G71" s="98"/>
      <c r="H71" s="98"/>
      <c r="I71" s="98"/>
      <c r="J71" s="98"/>
      <c r="K71" s="98"/>
      <c r="L71" s="98"/>
      <c r="M71" s="98"/>
      <c r="N71" s="98"/>
    </row>
    <row r="72" spans="1:5" ht="30.75" customHeight="1">
      <c r="A72" s="47" t="s">
        <v>259</v>
      </c>
      <c r="B72" s="46" t="s">
        <v>258</v>
      </c>
      <c r="C72" s="52"/>
      <c r="D72" s="75">
        <f>D73</f>
        <v>0</v>
      </c>
      <c r="E72" s="75">
        <f>E73</f>
        <v>0</v>
      </c>
    </row>
    <row r="73" spans="1:5" ht="27" customHeight="1">
      <c r="A73" s="68" t="s">
        <v>50</v>
      </c>
      <c r="B73" s="46" t="s">
        <v>258</v>
      </c>
      <c r="C73" s="52">
        <v>200</v>
      </c>
      <c r="D73" s="75"/>
      <c r="E73" s="75"/>
    </row>
    <row r="74" spans="1:5" ht="41.25" customHeight="1">
      <c r="A74" s="165" t="s">
        <v>164</v>
      </c>
      <c r="B74" s="136" t="s">
        <v>165</v>
      </c>
      <c r="C74" s="166"/>
      <c r="D74" s="167">
        <f>SUM(D75+D78+D80)</f>
        <v>381186.8</v>
      </c>
      <c r="E74" s="167">
        <f>SUM(E75+E78+E80)</f>
        <v>381219.7</v>
      </c>
    </row>
    <row r="75" spans="1:5" ht="25.5" customHeight="1">
      <c r="A75" s="12" t="s">
        <v>167</v>
      </c>
      <c r="B75" s="9" t="s">
        <v>166</v>
      </c>
      <c r="C75" s="53"/>
      <c r="D75" s="76">
        <f>SUM(D76)</f>
        <v>180000</v>
      </c>
      <c r="E75" s="76">
        <f>SUM(E76)</f>
        <v>180000</v>
      </c>
    </row>
    <row r="76" spans="1:5" s="91" customFormat="1" ht="42.75" customHeight="1">
      <c r="A76" s="12" t="s">
        <v>169</v>
      </c>
      <c r="B76" s="9" t="s">
        <v>168</v>
      </c>
      <c r="C76" s="53"/>
      <c r="D76" s="76">
        <v>180000</v>
      </c>
      <c r="E76" s="76">
        <v>180000</v>
      </c>
    </row>
    <row r="77" spans="1:5" ht="79.5" customHeight="1">
      <c r="A77" s="118" t="s">
        <v>170</v>
      </c>
      <c r="B77" s="9" t="s">
        <v>171</v>
      </c>
      <c r="C77" s="53"/>
      <c r="D77" s="76"/>
      <c r="E77" s="76"/>
    </row>
    <row r="78" spans="1:5" ht="76.5" customHeight="1">
      <c r="A78" s="118" t="s">
        <v>173</v>
      </c>
      <c r="B78" s="9" t="s">
        <v>172</v>
      </c>
      <c r="C78" s="53"/>
      <c r="D78" s="76"/>
      <c r="E78" s="76"/>
    </row>
    <row r="79" spans="1:5" ht="43.5" customHeight="1">
      <c r="A79" s="118" t="s">
        <v>174</v>
      </c>
      <c r="B79" s="9" t="s">
        <v>175</v>
      </c>
      <c r="C79" s="53"/>
      <c r="D79" s="76">
        <f>SUM(D80)</f>
        <v>201186.8</v>
      </c>
      <c r="E79" s="76">
        <f>SUM(E80)</f>
        <v>201219.7</v>
      </c>
    </row>
    <row r="80" spans="1:5" ht="39" customHeight="1">
      <c r="A80" s="12" t="s">
        <v>167</v>
      </c>
      <c r="B80" s="9" t="s">
        <v>176</v>
      </c>
      <c r="C80" s="53"/>
      <c r="D80" s="76">
        <f>SUM(D81)</f>
        <v>201186.8</v>
      </c>
      <c r="E80" s="76">
        <f>SUM(E81)</f>
        <v>201219.7</v>
      </c>
    </row>
    <row r="81" spans="1:5" s="91" customFormat="1" ht="27" customHeight="1">
      <c r="A81" s="48" t="s">
        <v>178</v>
      </c>
      <c r="B81" s="9" t="s">
        <v>177</v>
      </c>
      <c r="C81" s="53"/>
      <c r="D81" s="76">
        <f>SUM(D82:D84)</f>
        <v>201186.8</v>
      </c>
      <c r="E81" s="76">
        <f>SUM(E82:E84)</f>
        <v>201219.7</v>
      </c>
    </row>
    <row r="82" spans="1:5" ht="77.25" customHeight="1">
      <c r="A82" s="6" t="s">
        <v>51</v>
      </c>
      <c r="B82" s="9" t="s">
        <v>177</v>
      </c>
      <c r="C82" s="53">
        <v>100</v>
      </c>
      <c r="D82" s="76">
        <v>176239</v>
      </c>
      <c r="E82" s="76">
        <v>176239</v>
      </c>
    </row>
    <row r="83" spans="1:5" ht="27" customHeight="1">
      <c r="A83" s="43" t="s">
        <v>50</v>
      </c>
      <c r="B83" s="9" t="s">
        <v>177</v>
      </c>
      <c r="C83" s="53">
        <v>200</v>
      </c>
      <c r="D83" s="76">
        <v>24311</v>
      </c>
      <c r="E83" s="76">
        <v>24311</v>
      </c>
    </row>
    <row r="84" spans="1:5" ht="27" customHeight="1">
      <c r="A84" s="43" t="s">
        <v>50</v>
      </c>
      <c r="B84" s="9" t="s">
        <v>298</v>
      </c>
      <c r="C84" s="53">
        <v>200</v>
      </c>
      <c r="D84" s="76">
        <v>636.8</v>
      </c>
      <c r="E84" s="76">
        <v>669.7</v>
      </c>
    </row>
    <row r="85" spans="1:5" s="91" customFormat="1" ht="30" customHeight="1">
      <c r="A85" s="56" t="s">
        <v>48</v>
      </c>
      <c r="B85" s="54"/>
      <c r="C85" s="55"/>
      <c r="D85" s="77">
        <f>SUM(D74+D52+D40+D35+D18+D13+D70+D56)</f>
        <v>8239786.8</v>
      </c>
      <c r="E85" s="77">
        <f>SUM(E74+E52+E40+E35+E18+E13+E70+E56)</f>
        <v>8138219.7</v>
      </c>
    </row>
    <row r="86" spans="1:5" ht="27.75" customHeight="1">
      <c r="A86" s="78" t="s">
        <v>4</v>
      </c>
      <c r="B86" s="13"/>
      <c r="C86" s="13"/>
      <c r="D86" s="156"/>
      <c r="E86" s="156"/>
    </row>
  </sheetData>
  <sheetProtection/>
  <mergeCells count="6">
    <mergeCell ref="A5:E5"/>
    <mergeCell ref="A8:E8"/>
    <mergeCell ref="A1:E1"/>
    <mergeCell ref="A2:E2"/>
    <mergeCell ref="A3:E3"/>
    <mergeCell ref="A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67">
      <selection activeCell="F61" sqref="F61"/>
    </sheetView>
  </sheetViews>
  <sheetFormatPr defaultColWidth="9.00390625" defaultRowHeight="12.75"/>
  <cols>
    <col min="1" max="1" width="47.125" style="0" customWidth="1"/>
    <col min="2" max="2" width="9.125" style="0" customWidth="1"/>
    <col min="3" max="3" width="9.375" style="0" customWidth="1"/>
    <col min="4" max="4" width="13.875" style="0" customWidth="1"/>
    <col min="5" max="5" width="9.125" style="0" customWidth="1"/>
    <col min="6" max="6" width="16.375" style="0" customWidth="1"/>
  </cols>
  <sheetData>
    <row r="1" spans="1:5" ht="12.75">
      <c r="A1" s="179" t="s">
        <v>55</v>
      </c>
      <c r="B1" s="179"/>
      <c r="C1" s="179"/>
      <c r="D1" s="179"/>
      <c r="E1" s="179"/>
    </row>
    <row r="2" spans="1:5" ht="12.75">
      <c r="A2" s="179" t="s">
        <v>98</v>
      </c>
      <c r="B2" s="179"/>
      <c r="C2" s="179"/>
      <c r="D2" s="179"/>
      <c r="E2" s="179"/>
    </row>
    <row r="3" spans="1:5" ht="12.75">
      <c r="A3" s="179" t="s">
        <v>99</v>
      </c>
      <c r="B3" s="179"/>
      <c r="C3" s="179"/>
      <c r="D3" s="179"/>
      <c r="E3" s="179"/>
    </row>
    <row r="4" spans="1:5" ht="12.75">
      <c r="A4" s="179" t="s">
        <v>59</v>
      </c>
      <c r="B4" s="179"/>
      <c r="C4" s="179"/>
      <c r="D4" s="179"/>
      <c r="E4" s="179"/>
    </row>
    <row r="5" spans="1:5" ht="12.75">
      <c r="A5" s="179" t="s">
        <v>340</v>
      </c>
      <c r="B5" s="179"/>
      <c r="C5" s="179"/>
      <c r="D5" s="179"/>
      <c r="E5" s="179"/>
    </row>
    <row r="8" spans="1:6" ht="37.5" customHeight="1">
      <c r="A8" s="187" t="s">
        <v>356</v>
      </c>
      <c r="B8" s="187"/>
      <c r="C8" s="187"/>
      <c r="D8" s="187"/>
      <c r="E8" s="187"/>
      <c r="F8" s="189"/>
    </row>
    <row r="10" spans="1:5" ht="12.75">
      <c r="A10" s="188" t="s">
        <v>357</v>
      </c>
      <c r="B10" s="188"/>
      <c r="C10" s="188"/>
      <c r="D10" s="188"/>
      <c r="E10" s="188"/>
    </row>
    <row r="12" spans="1:6" ht="36.75" customHeight="1">
      <c r="A12" s="46" t="s">
        <v>1</v>
      </c>
      <c r="B12" s="9" t="s">
        <v>95</v>
      </c>
      <c r="C12" s="9" t="s">
        <v>180</v>
      </c>
      <c r="D12" s="9" t="s">
        <v>96</v>
      </c>
      <c r="E12" s="9" t="s">
        <v>47</v>
      </c>
      <c r="F12" s="9" t="s">
        <v>97</v>
      </c>
    </row>
    <row r="13" spans="1:6" ht="36.75" customHeight="1">
      <c r="A13" s="51" t="s">
        <v>100</v>
      </c>
      <c r="B13" s="57">
        <v>926</v>
      </c>
      <c r="C13" s="119"/>
      <c r="D13" s="9"/>
      <c r="E13" s="9"/>
      <c r="F13" s="104">
        <f>F81</f>
        <v>0</v>
      </c>
    </row>
    <row r="14" spans="1:6" ht="19.5" customHeight="1">
      <c r="A14" s="135" t="s">
        <v>181</v>
      </c>
      <c r="B14" s="138">
        <v>926</v>
      </c>
      <c r="C14" s="141" t="s">
        <v>182</v>
      </c>
      <c r="D14" s="142"/>
      <c r="E14" s="142"/>
      <c r="F14" s="143">
        <f>SUM(F15+F20+F23+F22+F24+F25+F26+F31+F32+F33+F30)</f>
        <v>3555744.54</v>
      </c>
    </row>
    <row r="15" spans="1:16" s="96" customFormat="1" ht="63.75">
      <c r="A15" s="51" t="s">
        <v>213</v>
      </c>
      <c r="B15" s="127">
        <v>926</v>
      </c>
      <c r="C15" s="120" t="s">
        <v>183</v>
      </c>
      <c r="D15" s="57"/>
      <c r="E15" s="58"/>
      <c r="F15" s="70">
        <f>SUM(F16)</f>
        <v>2660753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1:6" ht="45" customHeight="1">
      <c r="A16" s="47" t="s">
        <v>154</v>
      </c>
      <c r="B16" s="9">
        <v>926</v>
      </c>
      <c r="C16" s="121" t="s">
        <v>183</v>
      </c>
      <c r="D16" s="46" t="s">
        <v>150</v>
      </c>
      <c r="E16" s="52"/>
      <c r="F16" s="75">
        <f>SUM(F17+F18+F19)</f>
        <v>2660753</v>
      </c>
    </row>
    <row r="17" spans="1:6" s="91" customFormat="1" ht="75.75" customHeight="1">
      <c r="A17" s="6" t="s">
        <v>51</v>
      </c>
      <c r="B17" s="9">
        <v>926</v>
      </c>
      <c r="C17" s="121" t="s">
        <v>183</v>
      </c>
      <c r="D17" s="46" t="s">
        <v>150</v>
      </c>
      <c r="E17" s="52">
        <v>100</v>
      </c>
      <c r="F17" s="75">
        <v>2110998</v>
      </c>
    </row>
    <row r="18" spans="1:6" ht="33" customHeight="1">
      <c r="A18" s="68" t="s">
        <v>50</v>
      </c>
      <c r="B18" s="9">
        <v>926</v>
      </c>
      <c r="C18" s="121" t="s">
        <v>183</v>
      </c>
      <c r="D18" s="46" t="s">
        <v>150</v>
      </c>
      <c r="E18" s="108">
        <v>200</v>
      </c>
      <c r="F18" s="75">
        <v>521755</v>
      </c>
    </row>
    <row r="19" spans="1:6" ht="23.25" customHeight="1">
      <c r="A19" s="43" t="s">
        <v>157</v>
      </c>
      <c r="B19" s="9">
        <v>926</v>
      </c>
      <c r="C19" s="121" t="s">
        <v>183</v>
      </c>
      <c r="D19" s="46" t="s">
        <v>150</v>
      </c>
      <c r="E19" s="52">
        <v>800</v>
      </c>
      <c r="F19" s="75">
        <v>28000</v>
      </c>
    </row>
    <row r="20" spans="1:6" s="91" customFormat="1" ht="31.5" customHeight="1">
      <c r="A20" s="47" t="s">
        <v>156</v>
      </c>
      <c r="B20" s="128">
        <v>926</v>
      </c>
      <c r="C20" s="126" t="s">
        <v>184</v>
      </c>
      <c r="D20" s="46" t="s">
        <v>155</v>
      </c>
      <c r="E20" s="52"/>
      <c r="F20" s="75">
        <f>SUM(F21)</f>
        <v>685217</v>
      </c>
    </row>
    <row r="21" spans="1:6" ht="72" customHeight="1">
      <c r="A21" s="6" t="s">
        <v>51</v>
      </c>
      <c r="B21" s="128">
        <v>926</v>
      </c>
      <c r="C21" s="126" t="s">
        <v>184</v>
      </c>
      <c r="D21" s="46" t="s">
        <v>155</v>
      </c>
      <c r="E21" s="58">
        <v>100</v>
      </c>
      <c r="F21" s="75">
        <v>685217</v>
      </c>
    </row>
    <row r="22" spans="1:6" ht="50.25" customHeight="1">
      <c r="A22" s="118" t="s">
        <v>158</v>
      </c>
      <c r="B22" s="9">
        <v>926</v>
      </c>
      <c r="C22" s="121" t="s">
        <v>185</v>
      </c>
      <c r="D22" s="108" t="s">
        <v>159</v>
      </c>
      <c r="E22" s="52">
        <v>200</v>
      </c>
      <c r="F22" s="110">
        <v>60000</v>
      </c>
    </row>
    <row r="23" spans="1:6" ht="27" customHeight="1">
      <c r="A23" s="118" t="s">
        <v>218</v>
      </c>
      <c r="B23" s="9">
        <v>926</v>
      </c>
      <c r="C23" s="121" t="s">
        <v>217</v>
      </c>
      <c r="D23" s="108" t="s">
        <v>216</v>
      </c>
      <c r="E23" s="52"/>
      <c r="F23" s="110">
        <v>45165.84</v>
      </c>
    </row>
    <row r="24" spans="1:6" ht="27" customHeight="1">
      <c r="A24" s="161" t="s">
        <v>272</v>
      </c>
      <c r="B24" s="9">
        <v>926</v>
      </c>
      <c r="C24" s="121" t="s">
        <v>217</v>
      </c>
      <c r="D24" s="108" t="s">
        <v>270</v>
      </c>
      <c r="E24" s="52">
        <v>200</v>
      </c>
      <c r="F24" s="110">
        <v>1000</v>
      </c>
    </row>
    <row r="25" spans="1:6" ht="27" customHeight="1">
      <c r="A25" s="161" t="s">
        <v>271</v>
      </c>
      <c r="B25" s="9">
        <v>926</v>
      </c>
      <c r="C25" s="121" t="s">
        <v>217</v>
      </c>
      <c r="D25" s="108" t="s">
        <v>270</v>
      </c>
      <c r="E25" s="52">
        <v>800</v>
      </c>
      <c r="F25" s="110">
        <v>2000</v>
      </c>
    </row>
    <row r="26" spans="1:16" s="96" customFormat="1" ht="44.25" customHeight="1">
      <c r="A26" s="47" t="s">
        <v>160</v>
      </c>
      <c r="B26" s="9">
        <v>926</v>
      </c>
      <c r="C26" s="121" t="s">
        <v>183</v>
      </c>
      <c r="D26" s="60" t="s">
        <v>86</v>
      </c>
      <c r="E26" s="52"/>
      <c r="F26" s="75">
        <f>F27</f>
        <v>19000</v>
      </c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1:6" s="91" customFormat="1" ht="42.75" customHeight="1">
      <c r="A27" s="43" t="s">
        <v>161</v>
      </c>
      <c r="B27" s="9">
        <v>926</v>
      </c>
      <c r="C27" s="121" t="s">
        <v>183</v>
      </c>
      <c r="D27" s="60" t="s">
        <v>87</v>
      </c>
      <c r="E27" s="58"/>
      <c r="F27" s="75">
        <f>SUM(F28)</f>
        <v>19000</v>
      </c>
    </row>
    <row r="28" spans="1:6" ht="30.75" customHeight="1">
      <c r="A28" s="118" t="s">
        <v>163</v>
      </c>
      <c r="B28" s="9">
        <v>926</v>
      </c>
      <c r="C28" s="121" t="s">
        <v>183</v>
      </c>
      <c r="D28" s="46" t="s">
        <v>162</v>
      </c>
      <c r="E28" s="129"/>
      <c r="F28" s="75">
        <f>SUM(F29)</f>
        <v>19000</v>
      </c>
    </row>
    <row r="29" spans="1:6" ht="27" customHeight="1">
      <c r="A29" s="68" t="s">
        <v>50</v>
      </c>
      <c r="B29" s="9">
        <v>926</v>
      </c>
      <c r="C29" s="121" t="s">
        <v>183</v>
      </c>
      <c r="D29" s="46" t="s">
        <v>162</v>
      </c>
      <c r="E29" s="58">
        <v>200</v>
      </c>
      <c r="F29" s="75">
        <v>19000</v>
      </c>
    </row>
    <row r="30" spans="1:6" ht="27" customHeight="1">
      <c r="A30" s="43" t="s">
        <v>50</v>
      </c>
      <c r="B30" s="9">
        <v>926</v>
      </c>
      <c r="C30" s="121" t="s">
        <v>299</v>
      </c>
      <c r="D30" s="46" t="s">
        <v>297</v>
      </c>
      <c r="E30" s="58">
        <v>200</v>
      </c>
      <c r="F30" s="75">
        <v>608.7</v>
      </c>
    </row>
    <row r="31" spans="1:6" ht="27" customHeight="1">
      <c r="A31" s="118" t="s">
        <v>293</v>
      </c>
      <c r="B31" s="9">
        <v>926</v>
      </c>
      <c r="C31" s="121" t="s">
        <v>217</v>
      </c>
      <c r="D31" s="108" t="s">
        <v>286</v>
      </c>
      <c r="E31" s="52">
        <v>200</v>
      </c>
      <c r="F31" s="110">
        <v>5000</v>
      </c>
    </row>
    <row r="32" spans="1:6" ht="27" customHeight="1">
      <c r="A32" s="118" t="s">
        <v>294</v>
      </c>
      <c r="B32" s="9">
        <v>926</v>
      </c>
      <c r="C32" s="121" t="s">
        <v>217</v>
      </c>
      <c r="D32" s="108" t="s">
        <v>287</v>
      </c>
      <c r="E32" s="52">
        <v>200</v>
      </c>
      <c r="F32" s="110">
        <v>9000</v>
      </c>
    </row>
    <row r="33" spans="1:6" ht="27" customHeight="1">
      <c r="A33" s="118" t="s">
        <v>295</v>
      </c>
      <c r="B33" s="9">
        <v>926</v>
      </c>
      <c r="C33" s="121" t="s">
        <v>217</v>
      </c>
      <c r="D33" s="108" t="s">
        <v>288</v>
      </c>
      <c r="E33" s="52">
        <v>200</v>
      </c>
      <c r="F33" s="110">
        <v>68000</v>
      </c>
    </row>
    <row r="34" spans="1:6" s="91" customFormat="1" ht="30" customHeight="1">
      <c r="A34" s="135" t="s">
        <v>187</v>
      </c>
      <c r="B34" s="136">
        <v>926</v>
      </c>
      <c r="C34" s="137" t="s">
        <v>188</v>
      </c>
      <c r="D34" s="138"/>
      <c r="E34" s="139"/>
      <c r="F34" s="140">
        <f>SUM(F35)</f>
        <v>200550</v>
      </c>
    </row>
    <row r="35" spans="1:6" ht="27" customHeight="1">
      <c r="A35" s="43" t="s">
        <v>189</v>
      </c>
      <c r="B35" s="9">
        <v>926</v>
      </c>
      <c r="C35" s="121" t="s">
        <v>186</v>
      </c>
      <c r="D35" s="46"/>
      <c r="E35" s="58"/>
      <c r="F35" s="75">
        <f>SUM(F36)</f>
        <v>200550</v>
      </c>
    </row>
    <row r="36" spans="1:6" ht="83.25" customHeight="1">
      <c r="A36" s="48" t="s">
        <v>178</v>
      </c>
      <c r="B36" s="9">
        <v>926</v>
      </c>
      <c r="C36" s="121" t="s">
        <v>186</v>
      </c>
      <c r="D36" s="9" t="s">
        <v>177</v>
      </c>
      <c r="E36" s="52"/>
      <c r="F36" s="76">
        <f>SUM(F37:F38)</f>
        <v>200550</v>
      </c>
    </row>
    <row r="37" spans="1:6" ht="68.25" customHeight="1">
      <c r="A37" s="6" t="s">
        <v>51</v>
      </c>
      <c r="B37" s="9">
        <v>926</v>
      </c>
      <c r="C37" s="122" t="s">
        <v>186</v>
      </c>
      <c r="D37" s="9" t="s">
        <v>177</v>
      </c>
      <c r="E37" s="52">
        <v>100</v>
      </c>
      <c r="F37" s="76">
        <v>185629</v>
      </c>
    </row>
    <row r="38" spans="1:16" s="96" customFormat="1" ht="37.5" customHeight="1">
      <c r="A38" s="43" t="s">
        <v>50</v>
      </c>
      <c r="B38" s="9">
        <v>926</v>
      </c>
      <c r="C38" s="123" t="s">
        <v>186</v>
      </c>
      <c r="D38" s="9" t="s">
        <v>177</v>
      </c>
      <c r="E38" s="58">
        <v>200</v>
      </c>
      <c r="F38" s="76">
        <v>14921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1:6" s="132" customFormat="1" ht="24.75" customHeight="1">
      <c r="A39" s="135" t="s">
        <v>190</v>
      </c>
      <c r="B39" s="136">
        <v>926</v>
      </c>
      <c r="C39" s="137" t="s">
        <v>192</v>
      </c>
      <c r="D39" s="138"/>
      <c r="E39" s="139"/>
      <c r="F39" s="140">
        <f>F40</f>
        <v>156000</v>
      </c>
    </row>
    <row r="40" spans="1:6" ht="22.5" customHeight="1">
      <c r="A40" s="74" t="s">
        <v>191</v>
      </c>
      <c r="B40" s="9">
        <v>926</v>
      </c>
      <c r="C40" s="130" t="s">
        <v>193</v>
      </c>
      <c r="D40" s="131"/>
      <c r="E40" s="108"/>
      <c r="F40" s="110">
        <f>SUM(F41)</f>
        <v>156000</v>
      </c>
    </row>
    <row r="41" spans="1:6" ht="24" customHeight="1">
      <c r="A41" s="47" t="s">
        <v>114</v>
      </c>
      <c r="B41" s="9">
        <v>926</v>
      </c>
      <c r="C41" s="124" t="s">
        <v>193</v>
      </c>
      <c r="D41" s="60" t="s">
        <v>110</v>
      </c>
      <c r="E41" s="52"/>
      <c r="F41" s="100">
        <f>SUM(F42+F43)</f>
        <v>156000</v>
      </c>
    </row>
    <row r="42" spans="1:6" ht="25.5">
      <c r="A42" s="7" t="s">
        <v>50</v>
      </c>
      <c r="B42" s="9">
        <v>926</v>
      </c>
      <c r="C42" s="125" t="s">
        <v>193</v>
      </c>
      <c r="D42" s="60" t="s">
        <v>110</v>
      </c>
      <c r="E42" s="94">
        <v>200</v>
      </c>
      <c r="F42" s="99">
        <v>123376</v>
      </c>
    </row>
    <row r="43" spans="1:6" ht="51">
      <c r="A43" s="178" t="s">
        <v>351</v>
      </c>
      <c r="B43" s="9">
        <v>926</v>
      </c>
      <c r="C43" s="125" t="s">
        <v>193</v>
      </c>
      <c r="D43" s="60" t="s">
        <v>347</v>
      </c>
      <c r="E43" s="94">
        <v>600</v>
      </c>
      <c r="F43" s="99">
        <v>32624</v>
      </c>
    </row>
    <row r="44" spans="1:6" s="132" customFormat="1" ht="24.75" customHeight="1">
      <c r="A44" s="158" t="s">
        <v>265</v>
      </c>
      <c r="B44" s="136">
        <v>926</v>
      </c>
      <c r="C44" s="137" t="s">
        <v>263</v>
      </c>
      <c r="D44" s="138"/>
      <c r="E44" s="139"/>
      <c r="F44" s="140">
        <f>F45</f>
        <v>873609.4</v>
      </c>
    </row>
    <row r="45" spans="1:6" ht="30.75" customHeight="1">
      <c r="A45" s="109" t="s">
        <v>264</v>
      </c>
      <c r="B45" s="9">
        <v>926</v>
      </c>
      <c r="C45" s="133" t="s">
        <v>263</v>
      </c>
      <c r="D45" s="108" t="s">
        <v>258</v>
      </c>
      <c r="E45" s="58"/>
      <c r="F45" s="90">
        <f>F46+F47</f>
        <v>873609.4</v>
      </c>
    </row>
    <row r="46" spans="1:6" ht="33" customHeight="1">
      <c r="A46" s="7" t="s">
        <v>50</v>
      </c>
      <c r="B46" s="9">
        <v>926</v>
      </c>
      <c r="C46" s="133" t="s">
        <v>263</v>
      </c>
      <c r="D46" s="108" t="s">
        <v>258</v>
      </c>
      <c r="E46" s="52">
        <v>200</v>
      </c>
      <c r="F46" s="100">
        <v>873609.4</v>
      </c>
    </row>
    <row r="47" spans="1:6" ht="33" customHeight="1">
      <c r="A47" s="7" t="s">
        <v>50</v>
      </c>
      <c r="B47" s="9">
        <v>926</v>
      </c>
      <c r="C47" s="133" t="s">
        <v>263</v>
      </c>
      <c r="D47" s="108" t="s">
        <v>276</v>
      </c>
      <c r="E47" s="52">
        <v>200</v>
      </c>
      <c r="F47" s="100"/>
    </row>
    <row r="48" spans="1:16" s="96" customFormat="1" ht="27.75" customHeight="1">
      <c r="A48" s="144" t="s">
        <v>194</v>
      </c>
      <c r="B48" s="136">
        <v>926</v>
      </c>
      <c r="C48" s="145" t="s">
        <v>195</v>
      </c>
      <c r="D48" s="138"/>
      <c r="E48" s="139"/>
      <c r="F48" s="146">
        <f>SUM(F49)</f>
        <v>2309261.04</v>
      </c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1:6" ht="31.5" customHeight="1">
      <c r="A49" s="109" t="s">
        <v>196</v>
      </c>
      <c r="B49" s="9">
        <v>926</v>
      </c>
      <c r="C49" s="123" t="s">
        <v>197</v>
      </c>
      <c r="D49" s="108"/>
      <c r="E49" s="58"/>
      <c r="F49" s="90">
        <f>SUM(F50+F52+F55+F57+F59+F61)</f>
        <v>2309261.04</v>
      </c>
    </row>
    <row r="50" spans="1:6" ht="30.75" customHeight="1">
      <c r="A50" s="109" t="s">
        <v>117</v>
      </c>
      <c r="B50" s="9">
        <v>926</v>
      </c>
      <c r="C50" s="133" t="s">
        <v>197</v>
      </c>
      <c r="D50" s="108" t="s">
        <v>118</v>
      </c>
      <c r="E50" s="58"/>
      <c r="F50" s="90">
        <f>F51</f>
        <v>600000</v>
      </c>
    </row>
    <row r="51" spans="1:6" ht="33" customHeight="1">
      <c r="A51" s="7" t="s">
        <v>50</v>
      </c>
      <c r="B51" s="9">
        <v>926</v>
      </c>
      <c r="C51" s="133" t="s">
        <v>197</v>
      </c>
      <c r="D51" s="108" t="s">
        <v>118</v>
      </c>
      <c r="E51" s="52">
        <v>200</v>
      </c>
      <c r="F51" s="100">
        <v>600000</v>
      </c>
    </row>
    <row r="52" spans="1:6" ht="12.75">
      <c r="A52" s="47" t="s">
        <v>121</v>
      </c>
      <c r="B52" s="9">
        <v>926</v>
      </c>
      <c r="C52" s="133" t="s">
        <v>197</v>
      </c>
      <c r="D52" s="46" t="s">
        <v>122</v>
      </c>
      <c r="E52" s="129"/>
      <c r="F52" s="157">
        <f>SUM(F53:F54)</f>
        <v>984159.04</v>
      </c>
    </row>
    <row r="53" spans="1:6" ht="26.25" thickBot="1">
      <c r="A53" s="43" t="s">
        <v>50</v>
      </c>
      <c r="B53" s="9">
        <v>926</v>
      </c>
      <c r="C53" s="133" t="s">
        <v>197</v>
      </c>
      <c r="D53" s="46" t="s">
        <v>122</v>
      </c>
      <c r="E53" s="58">
        <v>200</v>
      </c>
      <c r="F53" s="72">
        <v>954159.04</v>
      </c>
    </row>
    <row r="54" spans="1:6" ht="51.75" thickBot="1">
      <c r="A54" s="177" t="s">
        <v>345</v>
      </c>
      <c r="B54" s="9">
        <v>926</v>
      </c>
      <c r="C54" s="133" t="s">
        <v>197</v>
      </c>
      <c r="D54" s="46" t="s">
        <v>346</v>
      </c>
      <c r="E54" s="58">
        <v>200</v>
      </c>
      <c r="F54" s="72">
        <v>30000</v>
      </c>
    </row>
    <row r="55" spans="1:6" ht="30.75" customHeight="1">
      <c r="A55" s="109" t="s">
        <v>260</v>
      </c>
      <c r="B55" s="9">
        <v>926</v>
      </c>
      <c r="C55" s="133" t="s">
        <v>197</v>
      </c>
      <c r="D55" s="108" t="s">
        <v>247</v>
      </c>
      <c r="E55" s="58"/>
      <c r="F55" s="90">
        <f>F56</f>
        <v>209862</v>
      </c>
    </row>
    <row r="56" spans="1:6" ht="33" customHeight="1">
      <c r="A56" s="7" t="s">
        <v>50</v>
      </c>
      <c r="B56" s="9">
        <v>926</v>
      </c>
      <c r="C56" s="133" t="s">
        <v>197</v>
      </c>
      <c r="D56" s="108" t="s">
        <v>247</v>
      </c>
      <c r="E56" s="52">
        <v>200</v>
      </c>
      <c r="F56" s="100">
        <v>209862</v>
      </c>
    </row>
    <row r="57" spans="1:6" ht="25.5">
      <c r="A57" s="47" t="s">
        <v>261</v>
      </c>
      <c r="B57" s="9">
        <v>926</v>
      </c>
      <c r="C57" s="133" t="s">
        <v>197</v>
      </c>
      <c r="D57" s="46" t="s">
        <v>253</v>
      </c>
      <c r="E57" s="129"/>
      <c r="F57" s="157">
        <f>SUM(F58)</f>
        <v>75240</v>
      </c>
    </row>
    <row r="58" spans="1:6" ht="25.5">
      <c r="A58" s="43" t="s">
        <v>50</v>
      </c>
      <c r="B58" s="9">
        <v>926</v>
      </c>
      <c r="C58" s="133" t="s">
        <v>197</v>
      </c>
      <c r="D58" s="46" t="s">
        <v>262</v>
      </c>
      <c r="E58" s="58">
        <v>200</v>
      </c>
      <c r="F58" s="72">
        <v>75240</v>
      </c>
    </row>
    <row r="59" spans="1:6" ht="25.5">
      <c r="A59" s="67" t="s">
        <v>128</v>
      </c>
      <c r="B59" s="9">
        <v>926</v>
      </c>
      <c r="C59" s="133" t="s">
        <v>197</v>
      </c>
      <c r="D59" s="46" t="s">
        <v>129</v>
      </c>
      <c r="E59" s="129"/>
      <c r="F59" s="157">
        <f>SUM(F60)</f>
        <v>60000</v>
      </c>
    </row>
    <row r="60" spans="1:6" ht="25.5">
      <c r="A60" s="43" t="s">
        <v>50</v>
      </c>
      <c r="B60" s="9">
        <v>926</v>
      </c>
      <c r="C60" s="133" t="s">
        <v>197</v>
      </c>
      <c r="D60" s="46" t="s">
        <v>129</v>
      </c>
      <c r="E60" s="58">
        <v>200</v>
      </c>
      <c r="F60" s="72">
        <v>60000</v>
      </c>
    </row>
    <row r="61" spans="1:6" s="91" customFormat="1" ht="40.5" customHeight="1">
      <c r="A61" s="47" t="s">
        <v>148</v>
      </c>
      <c r="B61" s="9">
        <v>926</v>
      </c>
      <c r="C61" s="133" t="s">
        <v>197</v>
      </c>
      <c r="D61" s="60" t="s">
        <v>149</v>
      </c>
      <c r="E61" s="129"/>
      <c r="F61" s="157">
        <f>SUM(F62)</f>
        <v>380000</v>
      </c>
    </row>
    <row r="62" spans="1:6" ht="25.5">
      <c r="A62" s="43" t="s">
        <v>50</v>
      </c>
      <c r="B62" s="9">
        <v>926</v>
      </c>
      <c r="C62" s="133" t="s">
        <v>197</v>
      </c>
      <c r="D62" s="60" t="s">
        <v>149</v>
      </c>
      <c r="E62" s="58">
        <v>200</v>
      </c>
      <c r="F62" s="72">
        <v>380000</v>
      </c>
    </row>
    <row r="63" spans="1:6" ht="26.25" customHeight="1">
      <c r="A63" s="135" t="s">
        <v>198</v>
      </c>
      <c r="B63" s="136">
        <v>926</v>
      </c>
      <c r="C63" s="137" t="s">
        <v>199</v>
      </c>
      <c r="D63" s="114"/>
      <c r="E63" s="139"/>
      <c r="F63" s="140">
        <f>F64</f>
        <v>4293264</v>
      </c>
    </row>
    <row r="64" spans="1:6" ht="12.75">
      <c r="A64" s="74" t="s">
        <v>200</v>
      </c>
      <c r="B64" s="9">
        <v>926</v>
      </c>
      <c r="C64" s="130" t="s">
        <v>201</v>
      </c>
      <c r="D64" s="46"/>
      <c r="E64" s="52"/>
      <c r="F64" s="100">
        <f>SUM(F65+F66+F70+F67+F68+F69)</f>
        <v>4293264</v>
      </c>
    </row>
    <row r="65" spans="1:16" s="96" customFormat="1" ht="63.75">
      <c r="A65" s="47" t="s">
        <v>133</v>
      </c>
      <c r="B65" s="9">
        <v>926</v>
      </c>
      <c r="C65" s="133" t="s">
        <v>201</v>
      </c>
      <c r="D65" s="46" t="s">
        <v>134</v>
      </c>
      <c r="E65" s="52">
        <v>100</v>
      </c>
      <c r="F65" s="75">
        <v>2868808</v>
      </c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1:6" s="91" customFormat="1" ht="63.75">
      <c r="A66" s="47" t="s">
        <v>137</v>
      </c>
      <c r="B66" s="9">
        <v>926</v>
      </c>
      <c r="C66" s="130" t="s">
        <v>201</v>
      </c>
      <c r="D66" s="46" t="s">
        <v>202</v>
      </c>
      <c r="E66" s="52">
        <v>100</v>
      </c>
      <c r="F66" s="75">
        <v>369905</v>
      </c>
    </row>
    <row r="67" spans="1:6" s="91" customFormat="1" ht="63.75">
      <c r="A67" s="47" t="s">
        <v>137</v>
      </c>
      <c r="B67" s="9">
        <v>926</v>
      </c>
      <c r="C67" s="133" t="s">
        <v>201</v>
      </c>
      <c r="D67" s="46" t="s">
        <v>235</v>
      </c>
      <c r="E67" s="52">
        <v>100</v>
      </c>
      <c r="F67" s="75">
        <v>36991</v>
      </c>
    </row>
    <row r="68" spans="1:6" s="91" customFormat="1" ht="33.75" customHeight="1">
      <c r="A68" s="159" t="s">
        <v>348</v>
      </c>
      <c r="B68" s="9">
        <v>926</v>
      </c>
      <c r="C68" s="133" t="s">
        <v>201</v>
      </c>
      <c r="D68" s="46" t="s">
        <v>343</v>
      </c>
      <c r="E68" s="52">
        <v>400</v>
      </c>
      <c r="F68" s="75">
        <v>500000</v>
      </c>
    </row>
    <row r="69" spans="1:6" s="91" customFormat="1" ht="46.5" customHeight="1">
      <c r="A69" s="159" t="s">
        <v>350</v>
      </c>
      <c r="B69" s="9">
        <v>926</v>
      </c>
      <c r="C69" s="133" t="s">
        <v>201</v>
      </c>
      <c r="D69" s="46" t="s">
        <v>344</v>
      </c>
      <c r="E69" s="52">
        <v>200</v>
      </c>
      <c r="F69" s="75">
        <v>26316</v>
      </c>
    </row>
    <row r="70" spans="1:6" ht="12.75">
      <c r="A70" s="47" t="s">
        <v>135</v>
      </c>
      <c r="B70" s="9">
        <v>926</v>
      </c>
      <c r="C70" s="130" t="s">
        <v>201</v>
      </c>
      <c r="D70" s="46" t="s">
        <v>136</v>
      </c>
      <c r="E70" s="52"/>
      <c r="F70" s="75">
        <f>SUM(F71+F72)</f>
        <v>491244</v>
      </c>
    </row>
    <row r="71" spans="1:6" ht="25.5">
      <c r="A71" s="43" t="s">
        <v>50</v>
      </c>
      <c r="B71" s="9">
        <v>926</v>
      </c>
      <c r="C71" s="133" t="s">
        <v>201</v>
      </c>
      <c r="D71" s="46" t="s">
        <v>136</v>
      </c>
      <c r="E71" s="52">
        <v>200</v>
      </c>
      <c r="F71" s="75">
        <v>476244</v>
      </c>
    </row>
    <row r="72" spans="1:6" ht="12.75">
      <c r="A72" s="43" t="s">
        <v>236</v>
      </c>
      <c r="B72" s="9">
        <v>926</v>
      </c>
      <c r="C72" s="130" t="s">
        <v>201</v>
      </c>
      <c r="D72" s="46" t="s">
        <v>136</v>
      </c>
      <c r="E72" s="52">
        <v>800</v>
      </c>
      <c r="F72" s="75">
        <v>15000</v>
      </c>
    </row>
    <row r="73" spans="1:6" ht="12.75">
      <c r="A73" s="135" t="s">
        <v>203</v>
      </c>
      <c r="B73" s="142">
        <v>926</v>
      </c>
      <c r="C73" s="137" t="s">
        <v>205</v>
      </c>
      <c r="D73" s="138"/>
      <c r="E73" s="138"/>
      <c r="F73" s="140">
        <f>F74</f>
        <v>180000</v>
      </c>
    </row>
    <row r="74" spans="1:16" s="96" customFormat="1" ht="19.5" customHeight="1">
      <c r="A74" s="47" t="s">
        <v>204</v>
      </c>
      <c r="B74" s="9">
        <v>926</v>
      </c>
      <c r="C74" s="121" t="s">
        <v>206</v>
      </c>
      <c r="D74" s="46"/>
      <c r="E74" s="52"/>
      <c r="F74" s="100">
        <f>F75</f>
        <v>180000</v>
      </c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1:6" s="91" customFormat="1" ht="40.5" customHeight="1">
      <c r="A75" s="12" t="s">
        <v>169</v>
      </c>
      <c r="B75" s="9">
        <v>926</v>
      </c>
      <c r="C75" s="130" t="s">
        <v>206</v>
      </c>
      <c r="D75" s="9" t="s">
        <v>168</v>
      </c>
      <c r="E75" s="52">
        <v>300</v>
      </c>
      <c r="F75" s="100">
        <v>180000</v>
      </c>
    </row>
    <row r="76" spans="1:6" ht="12.75">
      <c r="A76" s="51" t="s">
        <v>207</v>
      </c>
      <c r="B76" s="127">
        <v>926</v>
      </c>
      <c r="C76" s="120" t="s">
        <v>208</v>
      </c>
      <c r="D76" s="119"/>
      <c r="E76" s="58"/>
      <c r="F76" s="70">
        <f>SUM(F77)</f>
        <v>0</v>
      </c>
    </row>
    <row r="77" spans="1:6" ht="63.75">
      <c r="A77" s="118" t="s">
        <v>234</v>
      </c>
      <c r="B77" s="9">
        <v>926</v>
      </c>
      <c r="C77" s="130" t="s">
        <v>208</v>
      </c>
      <c r="D77" s="9" t="s">
        <v>172</v>
      </c>
      <c r="E77" s="52">
        <v>400</v>
      </c>
      <c r="F77" s="100"/>
    </row>
    <row r="78" spans="1:6" ht="12.75">
      <c r="A78" s="135" t="s">
        <v>209</v>
      </c>
      <c r="B78" s="136">
        <v>926</v>
      </c>
      <c r="C78" s="137" t="s">
        <v>210</v>
      </c>
      <c r="D78" s="138"/>
      <c r="E78" s="139"/>
      <c r="F78" s="140">
        <f>SUM(F80)</f>
        <v>25000</v>
      </c>
    </row>
    <row r="79" spans="1:6" ht="12.75">
      <c r="A79" s="148" t="s">
        <v>211</v>
      </c>
      <c r="B79" s="149">
        <v>926</v>
      </c>
      <c r="C79" s="150" t="s">
        <v>212</v>
      </c>
      <c r="D79" s="151" t="s">
        <v>144</v>
      </c>
      <c r="E79" s="129"/>
      <c r="F79" s="147">
        <f>SUM(F80)</f>
        <v>25000</v>
      </c>
    </row>
    <row r="80" spans="1:6" ht="25.5">
      <c r="A80" s="148" t="s">
        <v>143</v>
      </c>
      <c r="B80" s="149">
        <v>926</v>
      </c>
      <c r="C80" s="150" t="s">
        <v>212</v>
      </c>
      <c r="D80" s="151" t="s">
        <v>144</v>
      </c>
      <c r="E80" s="134">
        <v>200</v>
      </c>
      <c r="F80" s="152">
        <v>25000</v>
      </c>
    </row>
    <row r="81" spans="1:6" ht="12.75">
      <c r="A81" s="6" t="s">
        <v>52</v>
      </c>
      <c r="B81" s="102"/>
      <c r="C81" s="6"/>
      <c r="D81" s="63"/>
      <c r="E81" s="53">
        <v>500</v>
      </c>
      <c r="F81" s="101"/>
    </row>
    <row r="82" spans="1:6" ht="12.75">
      <c r="A82" s="56" t="s">
        <v>48</v>
      </c>
      <c r="B82" s="103"/>
      <c r="C82" s="56"/>
      <c r="D82" s="54"/>
      <c r="E82" s="55"/>
      <c r="F82" s="77">
        <f>SUM(F78+F73+F63+F48+F44+F39+F34+F14)</f>
        <v>11593428.98</v>
      </c>
    </row>
    <row r="83" spans="1:6" ht="12.75">
      <c r="A83" s="78" t="s">
        <v>4</v>
      </c>
      <c r="B83" s="13"/>
      <c r="C83" s="13"/>
      <c r="D83" s="13"/>
      <c r="E83" s="57"/>
      <c r="F83" s="57" t="s">
        <v>88</v>
      </c>
    </row>
  </sheetData>
  <sheetProtection/>
  <mergeCells count="7">
    <mergeCell ref="A10:E10"/>
    <mergeCell ref="A1:E1"/>
    <mergeCell ref="A2:E2"/>
    <mergeCell ref="A4:E4"/>
    <mergeCell ref="A5:E5"/>
    <mergeCell ref="A3:E3"/>
    <mergeCell ref="A8:F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46.625" style="0" customWidth="1"/>
    <col min="2" max="2" width="5.75390625" style="0" customWidth="1"/>
    <col min="3" max="3" width="6.625" style="0" customWidth="1"/>
    <col min="4" max="4" width="14.00390625" style="0" customWidth="1"/>
    <col min="5" max="5" width="6.625" style="0" customWidth="1"/>
    <col min="6" max="6" width="15.25390625" style="0" customWidth="1"/>
    <col min="7" max="7" width="15.375" style="0" customWidth="1"/>
  </cols>
  <sheetData>
    <row r="1" spans="1:6" ht="12.75">
      <c r="A1" s="179" t="s">
        <v>58</v>
      </c>
      <c r="B1" s="179"/>
      <c r="C1" s="179"/>
      <c r="D1" s="179"/>
      <c r="E1" s="179"/>
      <c r="F1" s="179"/>
    </row>
    <row r="2" spans="1:6" ht="12.75">
      <c r="A2" s="179" t="s">
        <v>98</v>
      </c>
      <c r="B2" s="179"/>
      <c r="C2" s="179"/>
      <c r="D2" s="179"/>
      <c r="E2" s="179"/>
      <c r="F2" s="179"/>
    </row>
    <row r="3" spans="1:6" ht="12.75">
      <c r="A3" s="179" t="s">
        <v>99</v>
      </c>
      <c r="B3" s="179"/>
      <c r="C3" s="179"/>
      <c r="D3" s="179"/>
      <c r="E3" s="179"/>
      <c r="F3" s="179"/>
    </row>
    <row r="4" spans="1:6" ht="12.75">
      <c r="A4" s="179" t="s">
        <v>59</v>
      </c>
      <c r="B4" s="179"/>
      <c r="C4" s="179"/>
      <c r="D4" s="179"/>
      <c r="E4" s="179"/>
      <c r="F4" s="179"/>
    </row>
    <row r="5" spans="1:6" ht="12.75">
      <c r="A5" s="179" t="s">
        <v>338</v>
      </c>
      <c r="B5" s="179"/>
      <c r="C5" s="179"/>
      <c r="D5" s="179"/>
      <c r="E5" s="179"/>
      <c r="F5" s="179"/>
    </row>
    <row r="8" spans="1:6" ht="52.5" customHeight="1">
      <c r="A8" s="187" t="s">
        <v>304</v>
      </c>
      <c r="B8" s="187"/>
      <c r="C8" s="187"/>
      <c r="D8" s="187"/>
      <c r="E8" s="187"/>
      <c r="F8" s="187"/>
    </row>
    <row r="12" spans="1:7" ht="76.5">
      <c r="A12" s="46" t="s">
        <v>1</v>
      </c>
      <c r="B12" s="9" t="s">
        <v>95</v>
      </c>
      <c r="C12" s="9" t="s">
        <v>95</v>
      </c>
      <c r="D12" s="9" t="s">
        <v>96</v>
      </c>
      <c r="E12" s="9" t="s">
        <v>47</v>
      </c>
      <c r="F12" s="9" t="s">
        <v>279</v>
      </c>
      <c r="G12" s="9" t="s">
        <v>303</v>
      </c>
    </row>
    <row r="13" spans="1:7" ht="25.5">
      <c r="A13" s="51" t="s">
        <v>100</v>
      </c>
      <c r="B13" s="57">
        <v>926</v>
      </c>
      <c r="C13" s="119"/>
      <c r="D13" s="9"/>
      <c r="E13" s="9"/>
      <c r="F13" s="104">
        <f>F68</f>
        <v>0</v>
      </c>
      <c r="G13" s="104">
        <f>G68</f>
        <v>0</v>
      </c>
    </row>
    <row r="14" spans="1:7" ht="39" customHeight="1">
      <c r="A14" s="135" t="s">
        <v>181</v>
      </c>
      <c r="B14" s="138">
        <v>926</v>
      </c>
      <c r="C14" s="141" t="s">
        <v>182</v>
      </c>
      <c r="D14" s="142"/>
      <c r="E14" s="142"/>
      <c r="F14" s="143">
        <f>SUM(F15+F22+F20+F27)</f>
        <v>3323430.8</v>
      </c>
      <c r="G14" s="143">
        <f>SUM(G15+G22+G20+G27)</f>
        <v>3323473.7</v>
      </c>
    </row>
    <row r="15" spans="1:7" ht="38.25" customHeight="1">
      <c r="A15" s="51" t="s">
        <v>213</v>
      </c>
      <c r="B15" s="127">
        <v>926</v>
      </c>
      <c r="C15" s="120" t="s">
        <v>183</v>
      </c>
      <c r="D15" s="57"/>
      <c r="E15" s="58"/>
      <c r="F15" s="70">
        <f>SUM(F16)</f>
        <v>2577577</v>
      </c>
      <c r="G15" s="70">
        <f>SUM(G16)</f>
        <v>2577587</v>
      </c>
    </row>
    <row r="16" spans="1:7" ht="39.75" customHeight="1">
      <c r="A16" s="47" t="s">
        <v>154</v>
      </c>
      <c r="B16" s="9">
        <v>926</v>
      </c>
      <c r="C16" s="121" t="s">
        <v>183</v>
      </c>
      <c r="D16" s="46" t="s">
        <v>150</v>
      </c>
      <c r="E16" s="52"/>
      <c r="F16" s="75">
        <f>SUM(F17+F18+F19)</f>
        <v>2577577</v>
      </c>
      <c r="G16" s="75">
        <f>SUM(G17+G18+G19)</f>
        <v>2577587</v>
      </c>
    </row>
    <row r="17" spans="1:7" ht="29.25" customHeight="1">
      <c r="A17" s="6" t="s">
        <v>51</v>
      </c>
      <c r="B17" s="9">
        <v>926</v>
      </c>
      <c r="C17" s="121" t="s">
        <v>183</v>
      </c>
      <c r="D17" s="46" t="s">
        <v>150</v>
      </c>
      <c r="E17" s="52">
        <v>100</v>
      </c>
      <c r="F17" s="75">
        <v>2124747</v>
      </c>
      <c r="G17" s="75">
        <v>2124747</v>
      </c>
    </row>
    <row r="18" spans="1:7" ht="28.5" customHeight="1">
      <c r="A18" s="68" t="s">
        <v>50</v>
      </c>
      <c r="B18" s="9">
        <v>926</v>
      </c>
      <c r="C18" s="121" t="s">
        <v>183</v>
      </c>
      <c r="D18" s="46" t="s">
        <v>150</v>
      </c>
      <c r="E18" s="108">
        <v>200</v>
      </c>
      <c r="F18" s="75">
        <v>427000</v>
      </c>
      <c r="G18" s="75">
        <v>427000</v>
      </c>
    </row>
    <row r="19" spans="1:7" ht="31.5" customHeight="1">
      <c r="A19" s="43" t="s">
        <v>157</v>
      </c>
      <c r="B19" s="9">
        <v>926</v>
      </c>
      <c r="C19" s="121" t="s">
        <v>183</v>
      </c>
      <c r="D19" s="46" t="s">
        <v>150</v>
      </c>
      <c r="E19" s="52">
        <v>800</v>
      </c>
      <c r="F19" s="75">
        <v>25830</v>
      </c>
      <c r="G19" s="75">
        <v>25840</v>
      </c>
    </row>
    <row r="20" spans="1:7" ht="27.75" customHeight="1">
      <c r="A20" s="47" t="s">
        <v>156</v>
      </c>
      <c r="B20" s="128">
        <v>926</v>
      </c>
      <c r="C20" s="126" t="s">
        <v>184</v>
      </c>
      <c r="D20" s="46" t="s">
        <v>155</v>
      </c>
      <c r="E20" s="52"/>
      <c r="F20" s="75">
        <f>SUM(F21)</f>
        <v>685217</v>
      </c>
      <c r="G20" s="75">
        <f>SUM(G21)</f>
        <v>685217</v>
      </c>
    </row>
    <row r="21" spans="1:7" ht="66.75" customHeight="1">
      <c r="A21" s="6" t="s">
        <v>51</v>
      </c>
      <c r="B21" s="128">
        <v>926</v>
      </c>
      <c r="C21" s="126" t="s">
        <v>184</v>
      </c>
      <c r="D21" s="46" t="s">
        <v>155</v>
      </c>
      <c r="E21" s="58">
        <v>100</v>
      </c>
      <c r="F21" s="75">
        <v>685217</v>
      </c>
      <c r="G21" s="75">
        <v>685217</v>
      </c>
    </row>
    <row r="22" spans="1:7" ht="47.25" customHeight="1">
      <c r="A22" s="118" t="s">
        <v>158</v>
      </c>
      <c r="B22" s="9">
        <v>926</v>
      </c>
      <c r="C22" s="121" t="s">
        <v>185</v>
      </c>
      <c r="D22" s="108" t="s">
        <v>159</v>
      </c>
      <c r="E22" s="52">
        <v>200</v>
      </c>
      <c r="F22" s="110">
        <v>60000</v>
      </c>
      <c r="G22" s="110">
        <v>60000</v>
      </c>
    </row>
    <row r="23" spans="1:7" ht="46.5" customHeight="1">
      <c r="A23" s="47" t="s">
        <v>160</v>
      </c>
      <c r="B23" s="9">
        <v>926</v>
      </c>
      <c r="C23" s="121" t="s">
        <v>183</v>
      </c>
      <c r="D23" s="60" t="s">
        <v>86</v>
      </c>
      <c r="E23" s="52"/>
      <c r="F23" s="75">
        <f>F24</f>
        <v>0</v>
      </c>
      <c r="G23" s="75">
        <f>G24</f>
        <v>0</v>
      </c>
    </row>
    <row r="24" spans="1:7" ht="34.5" customHeight="1">
      <c r="A24" s="43" t="s">
        <v>161</v>
      </c>
      <c r="B24" s="9">
        <v>926</v>
      </c>
      <c r="C24" s="121" t="s">
        <v>183</v>
      </c>
      <c r="D24" s="60" t="s">
        <v>87</v>
      </c>
      <c r="E24" s="58"/>
      <c r="F24" s="75"/>
      <c r="G24" s="75"/>
    </row>
    <row r="25" spans="1:7" ht="30" customHeight="1">
      <c r="A25" s="118" t="s">
        <v>163</v>
      </c>
      <c r="B25" s="9">
        <v>926</v>
      </c>
      <c r="C25" s="121" t="s">
        <v>183</v>
      </c>
      <c r="D25" s="46" t="s">
        <v>162</v>
      </c>
      <c r="E25" s="129"/>
      <c r="F25" s="75"/>
      <c r="G25" s="75"/>
    </row>
    <row r="26" spans="1:7" ht="35.25" customHeight="1">
      <c r="A26" s="68" t="s">
        <v>50</v>
      </c>
      <c r="B26" s="9">
        <v>926</v>
      </c>
      <c r="C26" s="121" t="s">
        <v>183</v>
      </c>
      <c r="D26" s="46" t="s">
        <v>162</v>
      </c>
      <c r="E26" s="58">
        <v>200</v>
      </c>
      <c r="F26" s="75"/>
      <c r="G26" s="75"/>
    </row>
    <row r="27" spans="1:7" ht="35.25" customHeight="1">
      <c r="A27" s="43" t="s">
        <v>50</v>
      </c>
      <c r="B27" s="9">
        <v>926</v>
      </c>
      <c r="C27" s="121" t="s">
        <v>299</v>
      </c>
      <c r="D27" s="46" t="s">
        <v>297</v>
      </c>
      <c r="E27" s="58">
        <v>200</v>
      </c>
      <c r="F27" s="75">
        <v>636.8</v>
      </c>
      <c r="G27" s="75">
        <v>669.7</v>
      </c>
    </row>
    <row r="28" spans="1:7" ht="18" customHeight="1">
      <c r="A28" s="135" t="s">
        <v>187</v>
      </c>
      <c r="B28" s="136">
        <v>926</v>
      </c>
      <c r="C28" s="137" t="s">
        <v>188</v>
      </c>
      <c r="D28" s="138"/>
      <c r="E28" s="139"/>
      <c r="F28" s="140">
        <f>SUM(F29)</f>
        <v>200550</v>
      </c>
      <c r="G28" s="140">
        <f>SUM(G29)</f>
        <v>200550</v>
      </c>
    </row>
    <row r="29" spans="1:7" ht="31.5" customHeight="1">
      <c r="A29" s="43" t="s">
        <v>189</v>
      </c>
      <c r="B29" s="9">
        <v>926</v>
      </c>
      <c r="C29" s="121" t="s">
        <v>186</v>
      </c>
      <c r="D29" s="46"/>
      <c r="E29" s="58"/>
      <c r="F29" s="75">
        <f>SUM(F30)</f>
        <v>200550</v>
      </c>
      <c r="G29" s="75">
        <f>SUM(G30)</f>
        <v>200550</v>
      </c>
    </row>
    <row r="30" spans="1:7" ht="28.5" customHeight="1">
      <c r="A30" s="48" t="s">
        <v>178</v>
      </c>
      <c r="B30" s="9">
        <v>926</v>
      </c>
      <c r="C30" s="121" t="s">
        <v>186</v>
      </c>
      <c r="D30" s="9" t="s">
        <v>177</v>
      </c>
      <c r="E30" s="52"/>
      <c r="F30" s="76">
        <f>SUM(F31:F32)</f>
        <v>200550</v>
      </c>
      <c r="G30" s="76">
        <f>SUM(G31:G32)</f>
        <v>200550</v>
      </c>
    </row>
    <row r="31" spans="1:7" ht="39" customHeight="1">
      <c r="A31" s="6" t="s">
        <v>51</v>
      </c>
      <c r="B31" s="9">
        <v>926</v>
      </c>
      <c r="C31" s="122" t="s">
        <v>186</v>
      </c>
      <c r="D31" s="9" t="s">
        <v>177</v>
      </c>
      <c r="E31" s="52">
        <v>100</v>
      </c>
      <c r="F31" s="76">
        <v>177092</v>
      </c>
      <c r="G31" s="76">
        <v>177092</v>
      </c>
    </row>
    <row r="32" spans="1:7" ht="31.5" customHeight="1">
      <c r="A32" s="43" t="s">
        <v>50</v>
      </c>
      <c r="B32" s="9">
        <v>926</v>
      </c>
      <c r="C32" s="123" t="s">
        <v>186</v>
      </c>
      <c r="D32" s="9" t="s">
        <v>177</v>
      </c>
      <c r="E32" s="58">
        <v>200</v>
      </c>
      <c r="F32" s="76">
        <v>23458</v>
      </c>
      <c r="G32" s="76">
        <v>23458</v>
      </c>
    </row>
    <row r="33" spans="1:7" ht="27.75" customHeight="1">
      <c r="A33" s="135" t="s">
        <v>190</v>
      </c>
      <c r="B33" s="136">
        <v>926</v>
      </c>
      <c r="C33" s="137" t="s">
        <v>192</v>
      </c>
      <c r="D33" s="138"/>
      <c r="E33" s="139"/>
      <c r="F33" s="140">
        <f>F34</f>
        <v>134000</v>
      </c>
      <c r="G33" s="140">
        <f>G34</f>
        <v>134000</v>
      </c>
    </row>
    <row r="34" spans="1:7" ht="18.75" customHeight="1">
      <c r="A34" s="74" t="s">
        <v>191</v>
      </c>
      <c r="B34" s="9">
        <v>926</v>
      </c>
      <c r="C34" s="130" t="s">
        <v>193</v>
      </c>
      <c r="D34" s="131"/>
      <c r="E34" s="108"/>
      <c r="F34" s="110">
        <f>SUM(F35)</f>
        <v>134000</v>
      </c>
      <c r="G34" s="110">
        <f>SUM(G35)</f>
        <v>134000</v>
      </c>
    </row>
    <row r="35" spans="1:7" ht="51" customHeight="1">
      <c r="A35" s="47" t="s">
        <v>114</v>
      </c>
      <c r="B35" s="9">
        <v>926</v>
      </c>
      <c r="C35" s="124" t="s">
        <v>193</v>
      </c>
      <c r="D35" s="60" t="s">
        <v>110</v>
      </c>
      <c r="E35" s="52"/>
      <c r="F35" s="100">
        <f>SUM(F36)</f>
        <v>134000</v>
      </c>
      <c r="G35" s="100">
        <f>SUM(G36)</f>
        <v>134000</v>
      </c>
    </row>
    <row r="36" spans="1:7" ht="65.25" customHeight="1">
      <c r="A36" s="153" t="s">
        <v>50</v>
      </c>
      <c r="B36" s="149">
        <v>926</v>
      </c>
      <c r="C36" s="154"/>
      <c r="D36" s="155" t="s">
        <v>110</v>
      </c>
      <c r="E36" s="129">
        <v>200</v>
      </c>
      <c r="F36" s="147">
        <v>134000</v>
      </c>
      <c r="G36" s="147">
        <v>134000</v>
      </c>
    </row>
    <row r="37" spans="1:7" s="132" customFormat="1" ht="24.75" customHeight="1">
      <c r="A37" s="158" t="s">
        <v>265</v>
      </c>
      <c r="B37" s="136">
        <v>926</v>
      </c>
      <c r="C37" s="137" t="s">
        <v>263</v>
      </c>
      <c r="D37" s="138"/>
      <c r="E37" s="139"/>
      <c r="F37" s="140">
        <f>F38</f>
        <v>0</v>
      </c>
      <c r="G37" s="140">
        <f>G38</f>
        <v>0</v>
      </c>
    </row>
    <row r="38" spans="1:7" ht="30.75" customHeight="1">
      <c r="A38" s="109" t="s">
        <v>264</v>
      </c>
      <c r="B38" s="9">
        <v>926</v>
      </c>
      <c r="C38" s="133" t="s">
        <v>263</v>
      </c>
      <c r="D38" s="108" t="s">
        <v>258</v>
      </c>
      <c r="E38" s="58"/>
      <c r="F38" s="90">
        <f>F39</f>
        <v>0</v>
      </c>
      <c r="G38" s="90">
        <f>G39</f>
        <v>0</v>
      </c>
    </row>
    <row r="39" spans="1:7" ht="33" customHeight="1">
      <c r="A39" s="7" t="s">
        <v>50</v>
      </c>
      <c r="B39" s="9">
        <v>926</v>
      </c>
      <c r="C39" s="133" t="s">
        <v>263</v>
      </c>
      <c r="D39" s="108" t="s">
        <v>258</v>
      </c>
      <c r="E39" s="52">
        <v>200</v>
      </c>
      <c r="F39" s="100"/>
      <c r="G39" s="100"/>
    </row>
    <row r="40" spans="1:7" ht="33.75" customHeight="1">
      <c r="A40" s="144" t="s">
        <v>194</v>
      </c>
      <c r="B40" s="136">
        <v>926</v>
      </c>
      <c r="C40" s="145" t="s">
        <v>195</v>
      </c>
      <c r="D40" s="138"/>
      <c r="E40" s="139"/>
      <c r="F40" s="146">
        <f>SUM(F41)</f>
        <v>1249504</v>
      </c>
      <c r="G40" s="146">
        <f>SUM(G41)</f>
        <v>1170522</v>
      </c>
    </row>
    <row r="41" spans="1:7" ht="25.5" customHeight="1">
      <c r="A41" s="109" t="s">
        <v>196</v>
      </c>
      <c r="B41" s="9">
        <v>926</v>
      </c>
      <c r="C41" s="123" t="s">
        <v>197</v>
      </c>
      <c r="D41" s="108"/>
      <c r="E41" s="58"/>
      <c r="F41" s="90">
        <f>SUM(F42+F44+F46+F48+F50+F52)</f>
        <v>1249504</v>
      </c>
      <c r="G41" s="90">
        <f>SUM(G42+G44+G46+G48+G50+G52)</f>
        <v>1170522</v>
      </c>
    </row>
    <row r="42" spans="1:7" ht="33.75" customHeight="1">
      <c r="A42" s="109" t="s">
        <v>117</v>
      </c>
      <c r="B42" s="9">
        <v>926</v>
      </c>
      <c r="C42" s="133" t="s">
        <v>197</v>
      </c>
      <c r="D42" s="108" t="s">
        <v>118</v>
      </c>
      <c r="E42" s="58"/>
      <c r="F42" s="90">
        <f>F43</f>
        <v>730000</v>
      </c>
      <c r="G42" s="90">
        <f>G43</f>
        <v>730000</v>
      </c>
    </row>
    <row r="43" spans="1:7" ht="42.75" customHeight="1">
      <c r="A43" s="7" t="s">
        <v>50</v>
      </c>
      <c r="B43" s="9">
        <v>926</v>
      </c>
      <c r="C43" s="133" t="s">
        <v>197</v>
      </c>
      <c r="D43" s="108" t="s">
        <v>118</v>
      </c>
      <c r="E43" s="52">
        <v>200</v>
      </c>
      <c r="F43" s="100">
        <v>730000</v>
      </c>
      <c r="G43" s="100">
        <v>730000</v>
      </c>
    </row>
    <row r="44" spans="1:7" ht="35.25" customHeight="1">
      <c r="A44" s="47" t="s">
        <v>121</v>
      </c>
      <c r="B44" s="9">
        <v>926</v>
      </c>
      <c r="C44" s="133" t="s">
        <v>197</v>
      </c>
      <c r="D44" s="46" t="s">
        <v>122</v>
      </c>
      <c r="E44" s="129"/>
      <c r="F44" s="147">
        <f>SUM(F45)</f>
        <v>279504</v>
      </c>
      <c r="G44" s="147">
        <f>SUM(G45)</f>
        <v>260522</v>
      </c>
    </row>
    <row r="45" spans="1:7" ht="33" customHeight="1">
      <c r="A45" s="43" t="s">
        <v>50</v>
      </c>
      <c r="B45" s="9">
        <v>926</v>
      </c>
      <c r="C45" s="133" t="s">
        <v>197</v>
      </c>
      <c r="D45" s="46" t="s">
        <v>122</v>
      </c>
      <c r="E45" s="108">
        <v>200</v>
      </c>
      <c r="F45" s="110">
        <v>279504</v>
      </c>
      <c r="G45" s="110">
        <v>260522</v>
      </c>
    </row>
    <row r="46" spans="1:7" ht="30.75" customHeight="1">
      <c r="A46" s="109" t="s">
        <v>260</v>
      </c>
      <c r="B46" s="9">
        <v>926</v>
      </c>
      <c r="C46" s="133" t="s">
        <v>197</v>
      </c>
      <c r="D46" s="108" t="s">
        <v>247</v>
      </c>
      <c r="E46" s="58"/>
      <c r="F46" s="90">
        <f>F47</f>
        <v>0</v>
      </c>
      <c r="G46" s="90">
        <f>G47</f>
        <v>0</v>
      </c>
    </row>
    <row r="47" spans="1:7" ht="33" customHeight="1">
      <c r="A47" s="7" t="s">
        <v>50</v>
      </c>
      <c r="B47" s="9">
        <v>926</v>
      </c>
      <c r="C47" s="133" t="s">
        <v>197</v>
      </c>
      <c r="D47" s="108" t="s">
        <v>247</v>
      </c>
      <c r="E47" s="52">
        <v>200</v>
      </c>
      <c r="F47" s="100"/>
      <c r="G47" s="100"/>
    </row>
    <row r="48" spans="1:7" ht="25.5">
      <c r="A48" s="47" t="s">
        <v>261</v>
      </c>
      <c r="B48" s="9">
        <v>926</v>
      </c>
      <c r="C48" s="133" t="s">
        <v>197</v>
      </c>
      <c r="D48" s="46" t="s">
        <v>253</v>
      </c>
      <c r="E48" s="129"/>
      <c r="F48" s="157">
        <f>SUM(F49)</f>
        <v>0</v>
      </c>
      <c r="G48" s="157">
        <f>SUM(G49)</f>
        <v>0</v>
      </c>
    </row>
    <row r="49" spans="1:7" ht="25.5">
      <c r="A49" s="43" t="s">
        <v>50</v>
      </c>
      <c r="B49" s="9">
        <v>926</v>
      </c>
      <c r="C49" s="133" t="s">
        <v>197</v>
      </c>
      <c r="D49" s="46" t="s">
        <v>262</v>
      </c>
      <c r="E49" s="58">
        <v>200</v>
      </c>
      <c r="F49" s="72"/>
      <c r="G49" s="72"/>
    </row>
    <row r="50" spans="1:7" ht="48" customHeight="1">
      <c r="A50" s="47" t="s">
        <v>148</v>
      </c>
      <c r="B50" s="9">
        <v>926</v>
      </c>
      <c r="C50" s="133" t="s">
        <v>197</v>
      </c>
      <c r="D50" s="60" t="s">
        <v>149</v>
      </c>
      <c r="E50" s="129"/>
      <c r="F50" s="147">
        <f>SUM(F51)</f>
        <v>180000</v>
      </c>
      <c r="G50" s="147">
        <f>SUM(G51)</f>
        <v>180000</v>
      </c>
    </row>
    <row r="51" spans="1:7" ht="33" customHeight="1">
      <c r="A51" s="43" t="s">
        <v>50</v>
      </c>
      <c r="B51" s="9">
        <v>926</v>
      </c>
      <c r="C51" s="133" t="s">
        <v>197</v>
      </c>
      <c r="D51" s="60" t="s">
        <v>149</v>
      </c>
      <c r="E51" s="108">
        <v>200</v>
      </c>
      <c r="F51" s="110">
        <v>180000</v>
      </c>
      <c r="G51" s="110">
        <v>180000</v>
      </c>
    </row>
    <row r="52" spans="1:7" ht="34.5" customHeight="1">
      <c r="A52" s="43" t="s">
        <v>50</v>
      </c>
      <c r="B52" s="9">
        <v>926</v>
      </c>
      <c r="C52" s="133" t="s">
        <v>197</v>
      </c>
      <c r="D52" s="60" t="s">
        <v>129</v>
      </c>
      <c r="E52" s="108">
        <v>200</v>
      </c>
      <c r="F52" s="110">
        <v>60000</v>
      </c>
      <c r="G52" s="110"/>
    </row>
    <row r="53" spans="1:7" ht="30" customHeight="1">
      <c r="A53" s="135" t="s">
        <v>198</v>
      </c>
      <c r="B53" s="136">
        <v>926</v>
      </c>
      <c r="C53" s="137" t="s">
        <v>199</v>
      </c>
      <c r="D53" s="114"/>
      <c r="E53" s="139"/>
      <c r="F53" s="140">
        <f>F54</f>
        <v>3097302</v>
      </c>
      <c r="G53" s="140">
        <f>G54</f>
        <v>3104674</v>
      </c>
    </row>
    <row r="54" spans="1:7" ht="27" customHeight="1">
      <c r="A54" s="74" t="s">
        <v>200</v>
      </c>
      <c r="B54" s="9">
        <v>926</v>
      </c>
      <c r="C54" s="130" t="s">
        <v>201</v>
      </c>
      <c r="D54" s="46"/>
      <c r="E54" s="52"/>
      <c r="F54" s="100">
        <f>SUM(F55+F58+F59)</f>
        <v>3097302</v>
      </c>
      <c r="G54" s="100">
        <f>SUM(G55+G58+G59)</f>
        <v>3104674</v>
      </c>
    </row>
    <row r="55" spans="1:7" ht="28.5" customHeight="1">
      <c r="A55" s="47" t="s">
        <v>133</v>
      </c>
      <c r="B55" s="9">
        <v>926</v>
      </c>
      <c r="C55" s="130" t="s">
        <v>201</v>
      </c>
      <c r="D55" s="46" t="s">
        <v>134</v>
      </c>
      <c r="E55" s="52">
        <v>100</v>
      </c>
      <c r="F55" s="75">
        <v>2852328</v>
      </c>
      <c r="G55" s="75">
        <v>2853500</v>
      </c>
    </row>
    <row r="56" spans="1:7" ht="26.25" customHeight="1">
      <c r="A56" s="47" t="s">
        <v>137</v>
      </c>
      <c r="B56" s="9">
        <v>926</v>
      </c>
      <c r="C56" s="130" t="s">
        <v>201</v>
      </c>
      <c r="D56" s="46" t="s">
        <v>202</v>
      </c>
      <c r="E56" s="52">
        <v>100</v>
      </c>
      <c r="F56" s="75"/>
      <c r="G56" s="75"/>
    </row>
    <row r="57" spans="1:7" ht="42" customHeight="1">
      <c r="A57" s="47" t="s">
        <v>135</v>
      </c>
      <c r="B57" s="9">
        <v>926</v>
      </c>
      <c r="C57" s="130" t="s">
        <v>201</v>
      </c>
      <c r="D57" s="46" t="s">
        <v>136</v>
      </c>
      <c r="E57" s="52"/>
      <c r="F57" s="75">
        <f>F58</f>
        <v>231974</v>
      </c>
      <c r="G57" s="75">
        <f>G58</f>
        <v>238174</v>
      </c>
    </row>
    <row r="58" spans="1:7" ht="25.5" customHeight="1">
      <c r="A58" s="43" t="s">
        <v>50</v>
      </c>
      <c r="B58" s="9">
        <v>926</v>
      </c>
      <c r="C58" s="130" t="s">
        <v>201</v>
      </c>
      <c r="D58" s="46" t="s">
        <v>136</v>
      </c>
      <c r="E58" s="52">
        <v>200</v>
      </c>
      <c r="F58" s="75">
        <v>231974</v>
      </c>
      <c r="G58" s="75">
        <v>238174</v>
      </c>
    </row>
    <row r="59" spans="1:7" ht="25.5" customHeight="1">
      <c r="A59" s="43" t="s">
        <v>157</v>
      </c>
      <c r="B59" s="9">
        <v>926</v>
      </c>
      <c r="C59" s="130" t="s">
        <v>201</v>
      </c>
      <c r="D59" s="46" t="s">
        <v>136</v>
      </c>
      <c r="E59" s="52">
        <v>800</v>
      </c>
      <c r="F59" s="75">
        <v>13000</v>
      </c>
      <c r="G59" s="75">
        <v>13000</v>
      </c>
    </row>
    <row r="60" spans="1:7" s="91" customFormat="1" ht="27.75" customHeight="1">
      <c r="A60" s="135" t="s">
        <v>203</v>
      </c>
      <c r="B60" s="142">
        <v>926</v>
      </c>
      <c r="C60" s="137" t="s">
        <v>205</v>
      </c>
      <c r="D60" s="138"/>
      <c r="E60" s="138"/>
      <c r="F60" s="140">
        <f>F61+F63</f>
        <v>180000</v>
      </c>
      <c r="G60" s="140">
        <f>G61+G63</f>
        <v>180000</v>
      </c>
    </row>
    <row r="61" spans="1:7" ht="42.75" customHeight="1">
      <c r="A61" s="47" t="s">
        <v>204</v>
      </c>
      <c r="B61" s="9">
        <v>926</v>
      </c>
      <c r="C61" s="121" t="s">
        <v>206</v>
      </c>
      <c r="D61" s="46"/>
      <c r="E61" s="52"/>
      <c r="F61" s="100">
        <f>F62</f>
        <v>180000</v>
      </c>
      <c r="G61" s="100">
        <f>G62</f>
        <v>180000</v>
      </c>
    </row>
    <row r="62" spans="1:7" ht="33.75" customHeight="1">
      <c r="A62" s="12" t="s">
        <v>169</v>
      </c>
      <c r="B62" s="9">
        <v>926</v>
      </c>
      <c r="C62" s="130" t="s">
        <v>206</v>
      </c>
      <c r="D62" s="9" t="s">
        <v>168</v>
      </c>
      <c r="E62" s="52">
        <v>300</v>
      </c>
      <c r="F62" s="100">
        <v>180000</v>
      </c>
      <c r="G62" s="100">
        <v>180000</v>
      </c>
    </row>
    <row r="63" spans="1:7" ht="40.5" customHeight="1">
      <c r="A63" s="51" t="s">
        <v>207</v>
      </c>
      <c r="B63" s="127">
        <v>926</v>
      </c>
      <c r="C63" s="120" t="s">
        <v>208</v>
      </c>
      <c r="D63" s="119"/>
      <c r="E63" s="58"/>
      <c r="F63" s="70">
        <f>SUM(F64)</f>
        <v>0</v>
      </c>
      <c r="G63" s="70">
        <f>SUM(G64)</f>
        <v>0</v>
      </c>
    </row>
    <row r="64" spans="1:7" ht="25.5" customHeight="1">
      <c r="A64" s="118" t="s">
        <v>173</v>
      </c>
      <c r="B64" s="9">
        <v>926</v>
      </c>
      <c r="C64" s="130" t="s">
        <v>208</v>
      </c>
      <c r="D64" s="9" t="s">
        <v>172</v>
      </c>
      <c r="E64" s="52">
        <v>400</v>
      </c>
      <c r="F64" s="100"/>
      <c r="G64" s="100"/>
    </row>
    <row r="65" spans="1:7" s="91" customFormat="1" ht="21" customHeight="1">
      <c r="A65" s="135" t="s">
        <v>209</v>
      </c>
      <c r="B65" s="136">
        <v>926</v>
      </c>
      <c r="C65" s="137" t="s">
        <v>210</v>
      </c>
      <c r="D65" s="138"/>
      <c r="E65" s="139"/>
      <c r="F65" s="140">
        <f>SUM(F67)</f>
        <v>55000</v>
      </c>
      <c r="G65" s="140">
        <f>SUM(G67)</f>
        <v>25000</v>
      </c>
    </row>
    <row r="66" spans="1:7" ht="32.25" customHeight="1">
      <c r="A66" s="148" t="s">
        <v>211</v>
      </c>
      <c r="B66" s="149">
        <v>926</v>
      </c>
      <c r="C66" s="150" t="s">
        <v>212</v>
      </c>
      <c r="D66" s="151" t="s">
        <v>144</v>
      </c>
      <c r="E66" s="129"/>
      <c r="F66" s="147">
        <f>SUM(F67)</f>
        <v>55000</v>
      </c>
      <c r="G66" s="147">
        <f>SUM(G67)</f>
        <v>25000</v>
      </c>
    </row>
    <row r="67" spans="1:7" ht="24.75" customHeight="1">
      <c r="A67" s="148" t="s">
        <v>143</v>
      </c>
      <c r="B67" s="149">
        <v>926</v>
      </c>
      <c r="C67" s="150" t="s">
        <v>212</v>
      </c>
      <c r="D67" s="151" t="s">
        <v>144</v>
      </c>
      <c r="E67" s="134">
        <v>200</v>
      </c>
      <c r="F67" s="152">
        <v>55000</v>
      </c>
      <c r="G67" s="152">
        <v>25000</v>
      </c>
    </row>
    <row r="68" spans="1:7" ht="21.75" customHeight="1">
      <c r="A68" s="6" t="s">
        <v>52</v>
      </c>
      <c r="B68" s="102"/>
      <c r="C68" s="102"/>
      <c r="D68" s="63"/>
      <c r="E68" s="53">
        <v>500</v>
      </c>
      <c r="F68" s="101"/>
      <c r="G68" s="101"/>
    </row>
    <row r="69" spans="1:7" s="91" customFormat="1" ht="18.75" customHeight="1">
      <c r="A69" s="56" t="s">
        <v>48</v>
      </c>
      <c r="B69" s="103"/>
      <c r="C69" s="103"/>
      <c r="D69" s="54"/>
      <c r="E69" s="55"/>
      <c r="F69" s="77">
        <f>SUM(F65+F60+F53+F40+F37+F33+F28+F14)</f>
        <v>8239786.8</v>
      </c>
      <c r="G69" s="77">
        <f>SUM(G65+G60+G53+G40+G37+G33+G28+G14)</f>
        <v>8138219.7</v>
      </c>
    </row>
    <row r="70" spans="1:7" ht="12.75">
      <c r="A70" s="78" t="s">
        <v>4</v>
      </c>
      <c r="B70" s="13"/>
      <c r="C70" s="13"/>
      <c r="D70" s="13"/>
      <c r="E70" s="57"/>
      <c r="F70" s="57" t="s">
        <v>88</v>
      </c>
      <c r="G70" s="57" t="s">
        <v>88</v>
      </c>
    </row>
  </sheetData>
  <sheetProtection/>
  <mergeCells count="6">
    <mergeCell ref="A5:F5"/>
    <mergeCell ref="A8:F8"/>
    <mergeCell ref="A1:F1"/>
    <mergeCell ref="A2:F2"/>
    <mergeCell ref="A3:F3"/>
    <mergeCell ref="A4:F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7.625" style="0" customWidth="1"/>
    <col min="2" max="2" width="16.00390625" style="0" customWidth="1"/>
  </cols>
  <sheetData>
    <row r="1" spans="1:4" ht="12.75">
      <c r="A1" s="179" t="s">
        <v>221</v>
      </c>
      <c r="B1" s="179"/>
      <c r="C1" s="4"/>
      <c r="D1" s="4"/>
    </row>
    <row r="2" spans="1:4" ht="12.75">
      <c r="A2" s="179" t="s">
        <v>98</v>
      </c>
      <c r="B2" s="179"/>
      <c r="C2" s="4"/>
      <c r="D2" s="4"/>
    </row>
    <row r="3" spans="1:4" ht="12.75">
      <c r="A3" s="179" t="s">
        <v>99</v>
      </c>
      <c r="B3" s="179"/>
      <c r="C3" s="4"/>
      <c r="D3" s="4"/>
    </row>
    <row r="4" spans="1:4" ht="12.75">
      <c r="A4" s="179" t="s">
        <v>59</v>
      </c>
      <c r="B4" s="179"/>
      <c r="C4" s="4"/>
      <c r="D4" s="4"/>
    </row>
    <row r="5" spans="1:4" ht="12.75">
      <c r="A5" s="179" t="s">
        <v>339</v>
      </c>
      <c r="B5" s="179"/>
      <c r="C5" s="61"/>
      <c r="D5" s="61"/>
    </row>
    <row r="7" spans="1:3" ht="28.5" customHeight="1">
      <c r="A7" s="180" t="s">
        <v>302</v>
      </c>
      <c r="B7" s="180"/>
      <c r="C7" s="62"/>
    </row>
    <row r="9" spans="1:2" ht="21" customHeight="1">
      <c r="A9" s="8" t="s">
        <v>1</v>
      </c>
      <c r="B9" s="2" t="s">
        <v>305</v>
      </c>
    </row>
    <row r="10" spans="1:2" ht="38.25">
      <c r="A10" s="48" t="s">
        <v>239</v>
      </c>
      <c r="B10" s="80">
        <v>209862</v>
      </c>
    </row>
    <row r="11" spans="1:2" ht="51">
      <c r="A11" s="48" t="s">
        <v>240</v>
      </c>
      <c r="B11" s="76">
        <v>873609.4</v>
      </c>
    </row>
    <row r="12" spans="1:2" ht="38.25">
      <c r="A12" s="48" t="s">
        <v>241</v>
      </c>
      <c r="B12" s="81">
        <v>75240</v>
      </c>
    </row>
    <row r="13" spans="1:2" ht="12.75">
      <c r="A13" s="48"/>
      <c r="B13" s="81"/>
    </row>
    <row r="14" spans="1:2" ht="12.75">
      <c r="A14" s="48"/>
      <c r="B14" s="81"/>
    </row>
    <row r="15" spans="1:2" ht="12.75">
      <c r="A15" s="48"/>
      <c r="B15" s="81"/>
    </row>
    <row r="16" spans="1:2" ht="12.75">
      <c r="A16" s="48"/>
      <c r="B16" s="81"/>
    </row>
    <row r="17" spans="1:2" ht="12.75">
      <c r="A17" s="14" t="s">
        <v>48</v>
      </c>
      <c r="B17" s="79">
        <f>SUM(B10:B16)</f>
        <v>1158711.4</v>
      </c>
    </row>
  </sheetData>
  <sheetProtection/>
  <mergeCells count="6">
    <mergeCell ref="A7:B7"/>
    <mergeCell ref="A1:B1"/>
    <mergeCell ref="A2:B2"/>
    <mergeCell ref="A3:B3"/>
    <mergeCell ref="A4:B4"/>
    <mergeCell ref="A5:B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50.75390625" style="0" customWidth="1"/>
    <col min="2" max="3" width="14.00390625" style="0" customWidth="1"/>
  </cols>
  <sheetData>
    <row r="1" spans="1:3" ht="12.75">
      <c r="A1" s="179" t="s">
        <v>222</v>
      </c>
      <c r="B1" s="179"/>
      <c r="C1" s="179"/>
    </row>
    <row r="2" spans="1:3" ht="12.75">
      <c r="A2" s="179" t="s">
        <v>98</v>
      </c>
      <c r="B2" s="179"/>
      <c r="C2" s="179"/>
    </row>
    <row r="3" spans="1:3" ht="12.75">
      <c r="A3" s="179" t="s">
        <v>99</v>
      </c>
      <c r="B3" s="179"/>
      <c r="C3" s="179"/>
    </row>
    <row r="4" spans="1:3" ht="12.75">
      <c r="A4" s="179" t="s">
        <v>59</v>
      </c>
      <c r="B4" s="179"/>
      <c r="C4" s="179"/>
    </row>
    <row r="5" spans="1:3" ht="12.75">
      <c r="A5" s="179" t="s">
        <v>338</v>
      </c>
      <c r="B5" s="179"/>
      <c r="C5" s="179"/>
    </row>
    <row r="7" spans="1:3" ht="26.25" customHeight="1">
      <c r="A7" s="180" t="s">
        <v>308</v>
      </c>
      <c r="B7" s="180"/>
      <c r="C7" s="180"/>
    </row>
    <row r="9" spans="1:3" ht="12.75">
      <c r="A9" s="8" t="s">
        <v>1</v>
      </c>
      <c r="B9" s="2" t="s">
        <v>278</v>
      </c>
      <c r="C9" s="2" t="s">
        <v>301</v>
      </c>
    </row>
    <row r="10" spans="1:3" ht="38.25">
      <c r="A10" s="48" t="s">
        <v>239</v>
      </c>
      <c r="B10" s="80"/>
      <c r="C10" s="80"/>
    </row>
    <row r="11" spans="1:3" ht="38.25">
      <c r="A11" s="48" t="s">
        <v>240</v>
      </c>
      <c r="B11" s="76"/>
      <c r="C11" s="76"/>
    </row>
    <row r="12" spans="1:3" ht="38.25">
      <c r="A12" s="48" t="s">
        <v>241</v>
      </c>
      <c r="B12" s="81"/>
      <c r="C12" s="81"/>
    </row>
    <row r="13" spans="1:3" ht="12.75">
      <c r="A13" s="48"/>
      <c r="B13" s="75"/>
      <c r="C13" s="82"/>
    </row>
    <row r="14" spans="1:3" ht="12.75">
      <c r="A14" s="48"/>
      <c r="B14" s="75"/>
      <c r="C14" s="82">
        <v>0</v>
      </c>
    </row>
    <row r="15" spans="1:3" ht="12.75">
      <c r="A15" s="48"/>
      <c r="B15" s="75"/>
      <c r="C15" s="82">
        <v>0</v>
      </c>
    </row>
    <row r="16" spans="1:3" ht="29.25" customHeight="1">
      <c r="A16" s="48"/>
      <c r="B16" s="75"/>
      <c r="C16" s="82">
        <v>0</v>
      </c>
    </row>
    <row r="17" spans="1:3" ht="12.75">
      <c r="A17" s="14" t="s">
        <v>48</v>
      </c>
      <c r="B17" s="79">
        <f>SUM(B10:B16)</f>
        <v>0</v>
      </c>
      <c r="C17" s="79">
        <f>SUM(C10:C16)</f>
        <v>0</v>
      </c>
    </row>
  </sheetData>
  <sheetProtection/>
  <mergeCells count="6">
    <mergeCell ref="A5:C5"/>
    <mergeCell ref="A7:C7"/>
    <mergeCell ref="A1:C1"/>
    <mergeCell ref="A2:C2"/>
    <mergeCell ref="A3:C3"/>
    <mergeCell ref="A4:C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Ludmila</cp:lastModifiedBy>
  <cp:lastPrinted>2019-05-30T11:57:15Z</cp:lastPrinted>
  <dcterms:created xsi:type="dcterms:W3CDTF">2011-04-14T11:17:32Z</dcterms:created>
  <dcterms:modified xsi:type="dcterms:W3CDTF">2019-10-21T05:32:36Z</dcterms:modified>
  <cp:category/>
  <cp:version/>
  <cp:contentType/>
  <cp:contentStatus/>
</cp:coreProperties>
</file>